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montero\Desktop\URS encoding\FAR 1 report for PBB 2019\far 1 alone\FC 102 FINAL\"/>
    </mc:Choice>
  </mc:AlternateContent>
  <bookViews>
    <workbookView xWindow="0" yWindow="0" windowWidth="28800" windowHeight="10605" tabRatio="935" firstSheet="2" activeTab="2"/>
  </bookViews>
  <sheets>
    <sheet name="FAR No.1-A CONT " sheetId="6" state="hidden" r:id="rId1"/>
    <sheet name="FAR No.1 CON" sheetId="1" state="hidden" r:id="rId2"/>
    <sheet name="FAR No. 1" sheetId="3" r:id="rId3"/>
  </sheets>
  <externalReferences>
    <externalReference r:id="rId4"/>
  </externalReferences>
  <definedNames>
    <definedName name="_xlnm._FilterDatabase" localSheetId="1" hidden="1">'FAR No.1 CON'!$A$18:$AB$18</definedName>
    <definedName name="_xlnm._FilterDatabase" localSheetId="0" hidden="1">'FAR No.1-A CONT '!$A$13:$AB$13</definedName>
    <definedName name="_xlnm.Print_Area" localSheetId="2">'FAR No. 1'!$A$9:$Z$153</definedName>
    <definedName name="_xlnm.Print_Area" localSheetId="1">'FAR No.1 CON'!$A$4:$Z$138</definedName>
    <definedName name="_xlnm.Print_Titles" localSheetId="1">'FAR No.1 CON'!$A:$D,'FAR No.1 CON'!$9:$13</definedName>
  </definedNames>
  <calcPr calcId="162913"/>
</workbook>
</file>

<file path=xl/calcChain.xml><?xml version="1.0" encoding="utf-8"?>
<calcChain xmlns="http://schemas.openxmlformats.org/spreadsheetml/2006/main">
  <c r="S143" i="6" l="1"/>
  <c r="S140" i="6"/>
  <c r="S159" i="6"/>
  <c r="S160" i="6"/>
  <c r="S202" i="6"/>
  <c r="S200" i="6"/>
  <c r="S173" i="6"/>
  <c r="S171" i="6"/>
  <c r="S170" i="6"/>
  <c r="S146" i="6"/>
  <c r="S255" i="6"/>
  <c r="Q134" i="6" l="1"/>
  <c r="N51" i="6"/>
  <c r="N134" i="6"/>
  <c r="N255" i="6"/>
  <c r="N191" i="6"/>
  <c r="N171" i="6"/>
  <c r="M31" i="1" l="1"/>
  <c r="R202" i="6" l="1"/>
  <c r="U153" i="6"/>
  <c r="T153" i="6"/>
  <c r="S153" i="6"/>
  <c r="R153" i="6"/>
  <c r="U134" i="1" l="1"/>
  <c r="T134" i="1"/>
  <c r="S134" i="1"/>
  <c r="P134" i="1"/>
  <c r="O134" i="1"/>
  <c r="N134" i="1"/>
  <c r="M134" i="1"/>
  <c r="X39" i="1"/>
  <c r="W39" i="1"/>
  <c r="W37" i="1"/>
  <c r="W239" i="6"/>
  <c r="W238" i="6"/>
  <c r="L246" i="6"/>
  <c r="L245" i="6"/>
  <c r="L242" i="6"/>
  <c r="W242" i="6" s="1"/>
  <c r="L241" i="6"/>
  <c r="L236" i="6"/>
  <c r="W236" i="6" s="1"/>
  <c r="L235" i="6"/>
  <c r="W235" i="6" s="1"/>
  <c r="L234" i="6"/>
  <c r="W234" i="6" s="1"/>
  <c r="L233" i="6"/>
  <c r="W233" i="6" s="1"/>
  <c r="L232" i="6"/>
  <c r="L231" i="6"/>
  <c r="W231" i="6" s="1"/>
  <c r="L230" i="6"/>
  <c r="W230" i="6" s="1"/>
  <c r="L229" i="6"/>
  <c r="W229" i="6" s="1"/>
  <c r="L227" i="6"/>
  <c r="L226" i="6"/>
  <c r="L217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5" i="6"/>
  <c r="L194" i="6"/>
  <c r="L193" i="6"/>
  <c r="L191" i="6"/>
  <c r="W191" i="6" s="1"/>
  <c r="L190" i="6"/>
  <c r="W190" i="6" s="1"/>
  <c r="L189" i="6"/>
  <c r="W189" i="6" s="1"/>
  <c r="L188" i="6"/>
  <c r="L187" i="6"/>
  <c r="W187" i="6" s="1"/>
  <c r="L185" i="6"/>
  <c r="W185" i="6" s="1"/>
  <c r="L184" i="6"/>
  <c r="W184" i="6" s="1"/>
  <c r="L183" i="6"/>
  <c r="L182" i="6"/>
  <c r="W182" i="6" s="1"/>
  <c r="L181" i="6"/>
  <c r="L180" i="6"/>
  <c r="W180" i="6" s="1"/>
  <c r="L179" i="6"/>
  <c r="L178" i="6"/>
  <c r="W178" i="6" s="1"/>
  <c r="L177" i="6"/>
  <c r="L175" i="6"/>
  <c r="L174" i="6"/>
  <c r="L173" i="6"/>
  <c r="W173" i="6" s="1"/>
  <c r="L170" i="6"/>
  <c r="W170" i="6" s="1"/>
  <c r="L169" i="6"/>
  <c r="W169" i="6" s="1"/>
  <c r="L168" i="6"/>
  <c r="W168" i="6" s="1"/>
  <c r="L165" i="6"/>
  <c r="L166" i="6"/>
  <c r="L164" i="6"/>
  <c r="W164" i="6" s="1"/>
  <c r="L163" i="6"/>
  <c r="X163" i="6" s="1"/>
  <c r="L161" i="6"/>
  <c r="L160" i="6"/>
  <c r="W160" i="6" s="1"/>
  <c r="L159" i="6"/>
  <c r="W159" i="6" s="1"/>
  <c r="L158" i="6"/>
  <c r="L157" i="6"/>
  <c r="L155" i="6"/>
  <c r="W155" i="6" s="1"/>
  <c r="L154" i="6"/>
  <c r="W154" i="6" s="1"/>
  <c r="L152" i="6"/>
  <c r="W152" i="6" s="1"/>
  <c r="L151" i="6"/>
  <c r="W151" i="6" s="1"/>
  <c r="L150" i="6"/>
  <c r="W150" i="6" s="1"/>
  <c r="L149" i="6"/>
  <c r="W149" i="6" s="1"/>
  <c r="L148" i="6"/>
  <c r="W148" i="6" s="1"/>
  <c r="L147" i="6"/>
  <c r="W147" i="6" s="1"/>
  <c r="L146" i="6"/>
  <c r="W146" i="6" s="1"/>
  <c r="L144" i="6"/>
  <c r="X144" i="6" s="1"/>
  <c r="L143" i="6"/>
  <c r="W143" i="6" s="1"/>
  <c r="L140" i="6"/>
  <c r="L171" i="6"/>
  <c r="W171" i="6" s="1"/>
  <c r="L20" i="6"/>
  <c r="L265" i="6" s="1"/>
  <c r="V236" i="6"/>
  <c r="V235" i="6"/>
  <c r="V234" i="6"/>
  <c r="V233" i="6"/>
  <c r="V232" i="6"/>
  <c r="V231" i="6"/>
  <c r="V230" i="6"/>
  <c r="V229" i="6"/>
  <c r="V227" i="6"/>
  <c r="W227" i="6" s="1"/>
  <c r="X227" i="6" s="1"/>
  <c r="V226" i="6"/>
  <c r="W226" i="6" s="1"/>
  <c r="V224" i="6"/>
  <c r="V223" i="6"/>
  <c r="W223" i="6" s="1"/>
  <c r="V217" i="6"/>
  <c r="W196" i="6"/>
  <c r="W195" i="6"/>
  <c r="W194" i="6"/>
  <c r="W193" i="6"/>
  <c r="W188" i="6"/>
  <c r="W183" i="6"/>
  <c r="W181" i="6"/>
  <c r="W179" i="6"/>
  <c r="W177" i="6"/>
  <c r="W175" i="6"/>
  <c r="W174" i="6"/>
  <c r="W166" i="6"/>
  <c r="W291" i="6" s="1"/>
  <c r="W165" i="6"/>
  <c r="W161" i="6"/>
  <c r="W158" i="6"/>
  <c r="W157" i="6"/>
  <c r="Z144" i="6"/>
  <c r="Z269" i="6" s="1"/>
  <c r="Y144" i="6"/>
  <c r="Z141" i="6"/>
  <c r="Z266" i="6" s="1"/>
  <c r="Y141" i="6"/>
  <c r="Y266" i="6" s="1"/>
  <c r="W141" i="6"/>
  <c r="Z140" i="6"/>
  <c r="Z265" i="6" s="1"/>
  <c r="Y140" i="6"/>
  <c r="Y265" i="6" s="1"/>
  <c r="X132" i="6"/>
  <c r="W132" i="6"/>
  <c r="X131" i="6"/>
  <c r="W131" i="6"/>
  <c r="X130" i="6"/>
  <c r="W130" i="6"/>
  <c r="X126" i="6"/>
  <c r="W126" i="6"/>
  <c r="W21" i="6"/>
  <c r="Z360" i="6"/>
  <c r="Y360" i="6"/>
  <c r="Z359" i="6"/>
  <c r="Y359" i="6"/>
  <c r="Z358" i="6"/>
  <c r="Y358" i="6"/>
  <c r="Z357" i="6"/>
  <c r="Y357" i="6"/>
  <c r="Z356" i="6"/>
  <c r="Y356" i="6"/>
  <c r="Z355" i="6"/>
  <c r="Y355" i="6"/>
  <c r="Z354" i="6"/>
  <c r="Y354" i="6"/>
  <c r="Z335" i="6"/>
  <c r="Y335" i="6"/>
  <c r="Z334" i="6"/>
  <c r="Y334" i="6"/>
  <c r="Z333" i="6"/>
  <c r="Y333" i="6"/>
  <c r="Z332" i="6"/>
  <c r="Y332" i="6"/>
  <c r="Z331" i="6"/>
  <c r="Y331" i="6"/>
  <c r="Z330" i="6"/>
  <c r="Y330" i="6"/>
  <c r="Z329" i="6"/>
  <c r="Y329" i="6"/>
  <c r="Z328" i="6"/>
  <c r="Y328" i="6"/>
  <c r="Z327" i="6"/>
  <c r="Y327" i="6"/>
  <c r="Z326" i="6"/>
  <c r="Y326" i="6"/>
  <c r="Z325" i="6"/>
  <c r="Y325" i="6"/>
  <c r="Z324" i="6"/>
  <c r="Y324" i="6"/>
  <c r="Z323" i="6"/>
  <c r="Y323" i="6"/>
  <c r="Z322" i="6"/>
  <c r="Y322" i="6"/>
  <c r="Z319" i="6"/>
  <c r="Y319" i="6"/>
  <c r="Z318" i="6"/>
  <c r="Y318" i="6"/>
  <c r="Z315" i="6"/>
  <c r="Y315" i="6"/>
  <c r="Z314" i="6"/>
  <c r="Y314" i="6"/>
  <c r="Z313" i="6"/>
  <c r="Y313" i="6"/>
  <c r="Z312" i="6"/>
  <c r="Y312" i="6"/>
  <c r="Z311" i="6"/>
  <c r="Y311" i="6"/>
  <c r="Z309" i="6"/>
  <c r="Y309" i="6"/>
  <c r="Z308" i="6"/>
  <c r="Y308" i="6"/>
  <c r="Z307" i="6"/>
  <c r="Y307" i="6"/>
  <c r="Z306" i="6"/>
  <c r="Y306" i="6"/>
  <c r="Z305" i="6"/>
  <c r="Y305" i="6"/>
  <c r="Z304" i="6"/>
  <c r="Y304" i="6"/>
  <c r="Z303" i="6"/>
  <c r="Y303" i="6"/>
  <c r="Z302" i="6"/>
  <c r="Y302" i="6"/>
  <c r="Z300" i="6"/>
  <c r="Y300" i="6"/>
  <c r="Z299" i="6"/>
  <c r="Y299" i="6"/>
  <c r="Z298" i="6"/>
  <c r="Y298" i="6"/>
  <c r="Z296" i="6"/>
  <c r="Y296" i="6"/>
  <c r="Z295" i="6"/>
  <c r="Y295" i="6"/>
  <c r="Z294" i="6"/>
  <c r="Y294" i="6"/>
  <c r="Z293" i="6"/>
  <c r="Y293" i="6"/>
  <c r="Z291" i="6"/>
  <c r="Y291" i="6"/>
  <c r="Z289" i="6"/>
  <c r="Y289" i="6"/>
  <c r="Z288" i="6"/>
  <c r="Y288" i="6"/>
  <c r="Z286" i="6"/>
  <c r="Y286" i="6"/>
  <c r="Z285" i="6"/>
  <c r="Y285" i="6"/>
  <c r="Z284" i="6"/>
  <c r="Y284" i="6"/>
  <c r="Z283" i="6"/>
  <c r="Y283" i="6"/>
  <c r="Z282" i="6"/>
  <c r="Y282" i="6"/>
  <c r="Z280" i="6"/>
  <c r="Y280" i="6"/>
  <c r="Z279" i="6"/>
  <c r="Y279" i="6"/>
  <c r="Z277" i="6"/>
  <c r="Y277" i="6"/>
  <c r="Z276" i="6"/>
  <c r="Y276" i="6"/>
  <c r="Z275" i="6"/>
  <c r="Y275" i="6"/>
  <c r="Z274" i="6"/>
  <c r="Y274" i="6"/>
  <c r="Z273" i="6"/>
  <c r="Y273" i="6"/>
  <c r="Z272" i="6"/>
  <c r="Y272" i="6"/>
  <c r="Z271" i="6"/>
  <c r="Y271" i="6"/>
  <c r="Y269" i="6"/>
  <c r="Z268" i="6"/>
  <c r="Y268" i="6"/>
  <c r="W266" i="6"/>
  <c r="K360" i="6"/>
  <c r="K359" i="6"/>
  <c r="K358" i="6"/>
  <c r="K357" i="6"/>
  <c r="K356" i="6"/>
  <c r="K355" i="6"/>
  <c r="K354" i="6"/>
  <c r="K353" i="6"/>
  <c r="K347" i="6"/>
  <c r="K351" i="6"/>
  <c r="K350" i="6"/>
  <c r="K335" i="6"/>
  <c r="K334" i="6"/>
  <c r="K333" i="6"/>
  <c r="K332" i="6"/>
  <c r="K331" i="6"/>
  <c r="K330" i="6"/>
  <c r="K329" i="6"/>
  <c r="K327" i="6"/>
  <c r="K326" i="6"/>
  <c r="K325" i="6"/>
  <c r="K324" i="6"/>
  <c r="K323" i="6"/>
  <c r="K322" i="6"/>
  <c r="K319" i="6"/>
  <c r="K318" i="6"/>
  <c r="K315" i="6"/>
  <c r="K314" i="6"/>
  <c r="K313" i="6"/>
  <c r="K312" i="6"/>
  <c r="K311" i="6"/>
  <c r="K309" i="6"/>
  <c r="K308" i="6"/>
  <c r="K307" i="6"/>
  <c r="K305" i="6"/>
  <c r="K304" i="6"/>
  <c r="K303" i="6"/>
  <c r="K302" i="6"/>
  <c r="K300" i="6"/>
  <c r="K299" i="6"/>
  <c r="K295" i="6"/>
  <c r="K294" i="6"/>
  <c r="K293" i="6"/>
  <c r="M290" i="6"/>
  <c r="K289" i="6"/>
  <c r="K288" i="6"/>
  <c r="K286" i="6"/>
  <c r="K283" i="6"/>
  <c r="K282" i="6"/>
  <c r="K277" i="6"/>
  <c r="K276" i="6"/>
  <c r="K275" i="6"/>
  <c r="K274" i="6"/>
  <c r="K273" i="6"/>
  <c r="K272" i="6"/>
  <c r="K271" i="6"/>
  <c r="K269" i="6"/>
  <c r="K265" i="6"/>
  <c r="U315" i="6"/>
  <c r="S315" i="6"/>
  <c r="R315" i="6"/>
  <c r="U314" i="6"/>
  <c r="T314" i="6"/>
  <c r="S314" i="6"/>
  <c r="R314" i="6"/>
  <c r="U313" i="6"/>
  <c r="T313" i="6"/>
  <c r="S313" i="6"/>
  <c r="R313" i="6"/>
  <c r="U312" i="6"/>
  <c r="T312" i="6"/>
  <c r="S312" i="6"/>
  <c r="R312" i="6"/>
  <c r="U311" i="6"/>
  <c r="T311" i="6"/>
  <c r="S311" i="6"/>
  <c r="R311" i="6"/>
  <c r="K341" i="6"/>
  <c r="K343" i="6" s="1"/>
  <c r="K363" i="6"/>
  <c r="K362" i="6"/>
  <c r="K366" i="6"/>
  <c r="K365" i="6"/>
  <c r="K370" i="6"/>
  <c r="K369" i="6"/>
  <c r="L266" i="6"/>
  <c r="K266" i="6"/>
  <c r="W144" i="6" l="1"/>
  <c r="L240" i="6"/>
  <c r="L248" i="6" s="1"/>
  <c r="W228" i="6"/>
  <c r="W232" i="6"/>
  <c r="W163" i="6"/>
  <c r="W241" i="6"/>
  <c r="W240" i="6" s="1"/>
  <c r="L228" i="6"/>
  <c r="W20" i="6"/>
  <c r="X226" i="6"/>
  <c r="W224" i="6"/>
  <c r="X224" i="6" s="1"/>
  <c r="X223" i="6"/>
  <c r="W217" i="6"/>
  <c r="X217" i="6" s="1"/>
  <c r="L290" i="6" l="1"/>
  <c r="Z370" i="6"/>
  <c r="Y370" i="6"/>
  <c r="U370" i="6"/>
  <c r="T370" i="6"/>
  <c r="S370" i="6"/>
  <c r="R370" i="6"/>
  <c r="Z369" i="6"/>
  <c r="Y369" i="6"/>
  <c r="U369" i="6"/>
  <c r="T369" i="6"/>
  <c r="S369" i="6"/>
  <c r="R369" i="6"/>
  <c r="Z366" i="6"/>
  <c r="Y366" i="6"/>
  <c r="U366" i="6"/>
  <c r="T366" i="6"/>
  <c r="S366" i="6"/>
  <c r="R366" i="6"/>
  <c r="Z365" i="6"/>
  <c r="Y365" i="6"/>
  <c r="U365" i="6"/>
  <c r="T365" i="6"/>
  <c r="S365" i="6"/>
  <c r="R365" i="6"/>
  <c r="Z363" i="6"/>
  <c r="Y363" i="6"/>
  <c r="U363" i="6"/>
  <c r="T363" i="6"/>
  <c r="S363" i="6"/>
  <c r="R363" i="6"/>
  <c r="Z362" i="6"/>
  <c r="Y362" i="6"/>
  <c r="U362" i="6"/>
  <c r="T362" i="6"/>
  <c r="S362" i="6"/>
  <c r="R362" i="6"/>
  <c r="U360" i="6"/>
  <c r="T360" i="6"/>
  <c r="S360" i="6"/>
  <c r="R360" i="6"/>
  <c r="U359" i="6"/>
  <c r="T359" i="6"/>
  <c r="S359" i="6"/>
  <c r="R359" i="6"/>
  <c r="U358" i="6"/>
  <c r="T358" i="6"/>
  <c r="S358" i="6"/>
  <c r="R358" i="6"/>
  <c r="U357" i="6"/>
  <c r="T357" i="6"/>
  <c r="S357" i="6"/>
  <c r="R357" i="6"/>
  <c r="U356" i="6"/>
  <c r="T356" i="6"/>
  <c r="S356" i="6"/>
  <c r="R356" i="6"/>
  <c r="U355" i="6"/>
  <c r="T355" i="6"/>
  <c r="S355" i="6"/>
  <c r="R355" i="6"/>
  <c r="U354" i="6"/>
  <c r="T354" i="6"/>
  <c r="S354" i="6"/>
  <c r="R354" i="6"/>
  <c r="Z353" i="6"/>
  <c r="Y353" i="6"/>
  <c r="U353" i="6"/>
  <c r="T353" i="6"/>
  <c r="S353" i="6"/>
  <c r="R353" i="6"/>
  <c r="Z351" i="6"/>
  <c r="Y351" i="6"/>
  <c r="W351" i="6"/>
  <c r="U351" i="6"/>
  <c r="T351" i="6"/>
  <c r="S351" i="6"/>
  <c r="R351" i="6"/>
  <c r="Z350" i="6"/>
  <c r="Y350" i="6"/>
  <c r="W350" i="6"/>
  <c r="U350" i="6"/>
  <c r="T350" i="6"/>
  <c r="S350" i="6"/>
  <c r="R350" i="6"/>
  <c r="Z348" i="6"/>
  <c r="Y348" i="6"/>
  <c r="X348" i="6"/>
  <c r="W348" i="6"/>
  <c r="V348" i="6"/>
  <c r="U348" i="6"/>
  <c r="T348" i="6"/>
  <c r="S348" i="6"/>
  <c r="R348" i="6"/>
  <c r="Z347" i="6"/>
  <c r="Y347" i="6"/>
  <c r="V347" i="6"/>
  <c r="U347" i="6"/>
  <c r="T347" i="6"/>
  <c r="S347" i="6"/>
  <c r="R347" i="6"/>
  <c r="Z341" i="6"/>
  <c r="Y341" i="6"/>
  <c r="U341" i="6"/>
  <c r="T341" i="6"/>
  <c r="S341" i="6"/>
  <c r="R341" i="6"/>
  <c r="Z320" i="6"/>
  <c r="Y320" i="6"/>
  <c r="W320" i="6"/>
  <c r="U320" i="6"/>
  <c r="T320" i="6"/>
  <c r="S320" i="6"/>
  <c r="R320" i="6"/>
  <c r="U319" i="6"/>
  <c r="T319" i="6"/>
  <c r="S319" i="6"/>
  <c r="R319" i="6"/>
  <c r="U318" i="6"/>
  <c r="T318" i="6"/>
  <c r="S318" i="6"/>
  <c r="R318" i="6"/>
  <c r="U335" i="6"/>
  <c r="T335" i="6"/>
  <c r="S335" i="6"/>
  <c r="R335" i="6"/>
  <c r="U334" i="6"/>
  <c r="T334" i="6"/>
  <c r="S334" i="6"/>
  <c r="R334" i="6"/>
  <c r="U333" i="6"/>
  <c r="T333" i="6"/>
  <c r="S333" i="6"/>
  <c r="R333" i="6"/>
  <c r="U332" i="6"/>
  <c r="T332" i="6"/>
  <c r="S332" i="6"/>
  <c r="R332" i="6"/>
  <c r="U331" i="6"/>
  <c r="S331" i="6"/>
  <c r="R331" i="6"/>
  <c r="P331" i="6"/>
  <c r="O331" i="6"/>
  <c r="N331" i="6"/>
  <c r="U330" i="6"/>
  <c r="T330" i="6"/>
  <c r="S330" i="6"/>
  <c r="R330" i="6"/>
  <c r="U329" i="6"/>
  <c r="S329" i="6"/>
  <c r="R329" i="6"/>
  <c r="N329" i="6"/>
  <c r="U328" i="6"/>
  <c r="T328" i="6"/>
  <c r="R328" i="6"/>
  <c r="O328" i="6"/>
  <c r="N328" i="6"/>
  <c r="U327" i="6"/>
  <c r="T327" i="6"/>
  <c r="S327" i="6"/>
  <c r="R327" i="6"/>
  <c r="U326" i="6"/>
  <c r="T326" i="6"/>
  <c r="S326" i="6"/>
  <c r="R326" i="6"/>
  <c r="U325" i="6"/>
  <c r="T325" i="6"/>
  <c r="S325" i="6"/>
  <c r="R325" i="6"/>
  <c r="U324" i="6"/>
  <c r="T324" i="6"/>
  <c r="S324" i="6"/>
  <c r="R324" i="6"/>
  <c r="N324" i="6"/>
  <c r="U323" i="6"/>
  <c r="T323" i="6"/>
  <c r="S323" i="6"/>
  <c r="R323" i="6"/>
  <c r="U322" i="6"/>
  <c r="T322" i="6"/>
  <c r="S322" i="6"/>
  <c r="R322" i="6"/>
  <c r="U309" i="6"/>
  <c r="T309" i="6"/>
  <c r="S309" i="6"/>
  <c r="R309" i="6"/>
  <c r="U308" i="6"/>
  <c r="T308" i="6"/>
  <c r="S308" i="6"/>
  <c r="R308" i="6"/>
  <c r="U307" i="6"/>
  <c r="T307" i="6"/>
  <c r="S307" i="6"/>
  <c r="R307" i="6"/>
  <c r="U306" i="6"/>
  <c r="S306" i="6"/>
  <c r="R306" i="6"/>
  <c r="N306" i="6"/>
  <c r="U305" i="6"/>
  <c r="T305" i="6"/>
  <c r="S305" i="6"/>
  <c r="R305" i="6"/>
  <c r="O305" i="6"/>
  <c r="N305" i="6"/>
  <c r="U304" i="6"/>
  <c r="T304" i="6"/>
  <c r="S304" i="6"/>
  <c r="R304" i="6"/>
  <c r="U303" i="6"/>
  <c r="T303" i="6"/>
  <c r="S303" i="6"/>
  <c r="R303" i="6"/>
  <c r="U302" i="6"/>
  <c r="T302" i="6"/>
  <c r="S302" i="6"/>
  <c r="R302" i="6"/>
  <c r="U300" i="6"/>
  <c r="T300" i="6"/>
  <c r="S300" i="6"/>
  <c r="R300" i="6"/>
  <c r="U299" i="6"/>
  <c r="T299" i="6"/>
  <c r="S299" i="6"/>
  <c r="R299" i="6"/>
  <c r="O299" i="6"/>
  <c r="U298" i="6"/>
  <c r="T298" i="6"/>
  <c r="S298" i="6"/>
  <c r="O298" i="6"/>
  <c r="N298" i="6"/>
  <c r="U296" i="6"/>
  <c r="U295" i="6"/>
  <c r="T295" i="6"/>
  <c r="S295" i="6"/>
  <c r="R295" i="6"/>
  <c r="U294" i="6"/>
  <c r="T294" i="6"/>
  <c r="S294" i="6"/>
  <c r="R294" i="6"/>
  <c r="U293" i="6"/>
  <c r="T293" i="6"/>
  <c r="S293" i="6"/>
  <c r="R293" i="6"/>
  <c r="U291" i="6"/>
  <c r="T291" i="6"/>
  <c r="S291" i="6"/>
  <c r="R291" i="6"/>
  <c r="U289" i="6"/>
  <c r="T289" i="6"/>
  <c r="S289" i="6"/>
  <c r="R289" i="6"/>
  <c r="U288" i="6"/>
  <c r="T288" i="6"/>
  <c r="S288" i="6"/>
  <c r="R288" i="6"/>
  <c r="U286" i="6"/>
  <c r="T286" i="6"/>
  <c r="S286" i="6"/>
  <c r="R286" i="6"/>
  <c r="U285" i="6"/>
  <c r="T285" i="6"/>
  <c r="S285" i="6"/>
  <c r="O285" i="6"/>
  <c r="U284" i="6"/>
  <c r="T284" i="6"/>
  <c r="S284" i="6"/>
  <c r="R284" i="6"/>
  <c r="O284" i="6"/>
  <c r="U283" i="6"/>
  <c r="T283" i="6"/>
  <c r="S283" i="6"/>
  <c r="R283" i="6"/>
  <c r="N283" i="6"/>
  <c r="U282" i="6"/>
  <c r="T282" i="6"/>
  <c r="S282" i="6"/>
  <c r="R282" i="6"/>
  <c r="O282" i="6"/>
  <c r="N282" i="6"/>
  <c r="U280" i="6"/>
  <c r="T280" i="6"/>
  <c r="S280" i="6"/>
  <c r="O280" i="6"/>
  <c r="N280" i="6"/>
  <c r="U279" i="6"/>
  <c r="T279" i="6"/>
  <c r="S279" i="6"/>
  <c r="O279" i="6"/>
  <c r="U277" i="6"/>
  <c r="T277" i="6"/>
  <c r="S277" i="6"/>
  <c r="R277" i="6"/>
  <c r="U276" i="6"/>
  <c r="T276" i="6"/>
  <c r="S276" i="6"/>
  <c r="R276" i="6"/>
  <c r="O276" i="6"/>
  <c r="N276" i="6"/>
  <c r="U275" i="6"/>
  <c r="T275" i="6"/>
  <c r="S275" i="6"/>
  <c r="R275" i="6"/>
  <c r="U274" i="6"/>
  <c r="T274" i="6"/>
  <c r="S274" i="6"/>
  <c r="R274" i="6"/>
  <c r="U273" i="6"/>
  <c r="T273" i="6"/>
  <c r="S273" i="6"/>
  <c r="R273" i="6"/>
  <c r="U272" i="6"/>
  <c r="T272" i="6"/>
  <c r="S272" i="6"/>
  <c r="R272" i="6"/>
  <c r="U271" i="6"/>
  <c r="T271" i="6"/>
  <c r="S271" i="6"/>
  <c r="R271" i="6"/>
  <c r="N271" i="6"/>
  <c r="U269" i="6"/>
  <c r="T269" i="6"/>
  <c r="S269" i="6"/>
  <c r="R269" i="6"/>
  <c r="U268" i="6"/>
  <c r="R268" i="6"/>
  <c r="P268" i="6"/>
  <c r="O268" i="6"/>
  <c r="U266" i="6"/>
  <c r="T266" i="6"/>
  <c r="S266" i="6"/>
  <c r="R266" i="6"/>
  <c r="P266" i="6"/>
  <c r="O266" i="6"/>
  <c r="N266" i="6"/>
  <c r="M266" i="6"/>
  <c r="U265" i="6"/>
  <c r="S265" i="6"/>
  <c r="O265" i="6"/>
  <c r="N265" i="6"/>
  <c r="M331" i="6"/>
  <c r="M329" i="6"/>
  <c r="M324" i="6"/>
  <c r="M319" i="6"/>
  <c r="M306" i="6"/>
  <c r="M305" i="6"/>
  <c r="M279" i="6"/>
  <c r="M276" i="6"/>
  <c r="M268" i="6"/>
  <c r="M265" i="6"/>
  <c r="J265" i="6"/>
  <c r="T265" i="6" l="1"/>
  <c r="L51" i="6"/>
  <c r="K306" i="6"/>
  <c r="K298" i="6"/>
  <c r="K280" i="6"/>
  <c r="K279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6" i="6"/>
  <c r="L351" i="6" s="1"/>
  <c r="L105" i="6"/>
  <c r="L350" i="6" s="1"/>
  <c r="L104" i="6"/>
  <c r="L103" i="6"/>
  <c r="L102" i="6"/>
  <c r="L101" i="6"/>
  <c r="L100" i="6"/>
  <c r="L99" i="6"/>
  <c r="L97" i="6"/>
  <c r="X97" i="6" s="1"/>
  <c r="L96" i="6"/>
  <c r="L95" i="6"/>
  <c r="L94" i="6"/>
  <c r="L93" i="6"/>
  <c r="L91" i="6"/>
  <c r="X91" i="6" s="1"/>
  <c r="L90" i="6"/>
  <c r="L89" i="6"/>
  <c r="L88" i="6"/>
  <c r="L87" i="6"/>
  <c r="L86" i="6"/>
  <c r="L85" i="6"/>
  <c r="L84" i="6"/>
  <c r="L82" i="6"/>
  <c r="L81" i="6"/>
  <c r="L80" i="6"/>
  <c r="L79" i="6"/>
  <c r="L78" i="6"/>
  <c r="L77" i="6"/>
  <c r="L75" i="6"/>
  <c r="L74" i="6"/>
  <c r="L73" i="6"/>
  <c r="L72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5" i="6"/>
  <c r="L54" i="6"/>
  <c r="L50" i="6"/>
  <c r="L49" i="6"/>
  <c r="L48" i="6"/>
  <c r="L46" i="6"/>
  <c r="L45" i="6"/>
  <c r="L44" i="6"/>
  <c r="L43" i="6"/>
  <c r="L42" i="6"/>
  <c r="L41" i="6"/>
  <c r="L38" i="6"/>
  <c r="L37" i="6"/>
  <c r="L32" i="6"/>
  <c r="L31" i="6"/>
  <c r="L30" i="6"/>
  <c r="L29" i="6"/>
  <c r="L28" i="6"/>
  <c r="L27" i="6"/>
  <c r="L26" i="6"/>
  <c r="L24" i="6"/>
  <c r="L23" i="6"/>
  <c r="T315" i="6"/>
  <c r="T268" i="6"/>
  <c r="J250" i="6"/>
  <c r="H250" i="6"/>
  <c r="G250" i="6"/>
  <c r="E250" i="6"/>
  <c r="I129" i="6"/>
  <c r="F129" i="6"/>
  <c r="J129" i="6"/>
  <c r="T296" i="6"/>
  <c r="T306" i="6"/>
  <c r="T331" i="6"/>
  <c r="T329" i="6"/>
  <c r="L34" i="6" l="1"/>
  <c r="L53" i="6"/>
  <c r="W53" i="6" s="1"/>
  <c r="W298" i="6" s="1"/>
  <c r="W119" i="6"/>
  <c r="L269" i="6"/>
  <c r="W24" i="6"/>
  <c r="W269" i="6" s="1"/>
  <c r="W29" i="6"/>
  <c r="W274" i="6" s="1"/>
  <c r="L274" i="6"/>
  <c r="W34" i="6"/>
  <c r="W279" i="6" s="1"/>
  <c r="L279" i="6"/>
  <c r="W41" i="6"/>
  <c r="W286" i="6" s="1"/>
  <c r="L286" i="6"/>
  <c r="W50" i="6"/>
  <c r="W295" i="6" s="1"/>
  <c r="L295" i="6"/>
  <c r="W57" i="6"/>
  <c r="W302" i="6" s="1"/>
  <c r="L302" i="6"/>
  <c r="W61" i="6"/>
  <c r="W306" i="6" s="1"/>
  <c r="L306" i="6"/>
  <c r="W69" i="6"/>
  <c r="W314" i="6" s="1"/>
  <c r="L314" i="6"/>
  <c r="L319" i="6"/>
  <c r="W74" i="6"/>
  <c r="W319" i="6" s="1"/>
  <c r="W79" i="6"/>
  <c r="L324" i="6"/>
  <c r="L329" i="6"/>
  <c r="W84" i="6"/>
  <c r="W88" i="6"/>
  <c r="L333" i="6"/>
  <c r="W102" i="6"/>
  <c r="W347" i="6" s="1"/>
  <c r="L347" i="6"/>
  <c r="W111" i="6"/>
  <c r="W356" i="6" s="1"/>
  <c r="L356" i="6"/>
  <c r="W115" i="6"/>
  <c r="W360" i="6" s="1"/>
  <c r="L360" i="6"/>
  <c r="W123" i="6"/>
  <c r="W26" i="6"/>
  <c r="W271" i="6" s="1"/>
  <c r="L271" i="6"/>
  <c r="W30" i="6"/>
  <c r="W275" i="6" s="1"/>
  <c r="L275" i="6"/>
  <c r="L35" i="6"/>
  <c r="L303" i="6"/>
  <c r="W58" i="6"/>
  <c r="W303" i="6" s="1"/>
  <c r="L307" i="6"/>
  <c r="W62" i="6"/>
  <c r="W307" i="6" s="1"/>
  <c r="W66" i="6"/>
  <c r="W311" i="6" s="1"/>
  <c r="L311" i="6"/>
  <c r="W70" i="6"/>
  <c r="W315" i="6" s="1"/>
  <c r="L315" i="6"/>
  <c r="W80" i="6"/>
  <c r="L325" i="6"/>
  <c r="W85" i="6"/>
  <c r="L330" i="6"/>
  <c r="W89" i="6"/>
  <c r="L334" i="6"/>
  <c r="W94" i="6"/>
  <c r="X94" i="6"/>
  <c r="X99" i="6"/>
  <c r="W99" i="6"/>
  <c r="L353" i="6"/>
  <c r="W108" i="6"/>
  <c r="L357" i="6"/>
  <c r="W112" i="6"/>
  <c r="W357" i="6" s="1"/>
  <c r="L365" i="6"/>
  <c r="W120" i="6"/>
  <c r="L369" i="6"/>
  <c r="W124" i="6"/>
  <c r="L39" i="6"/>
  <c r="K284" i="6"/>
  <c r="L83" i="6"/>
  <c r="K328" i="6"/>
  <c r="W27" i="6"/>
  <c r="W272" i="6" s="1"/>
  <c r="L272" i="6"/>
  <c r="W31" i="6"/>
  <c r="W276" i="6" s="1"/>
  <c r="L276" i="6"/>
  <c r="W37" i="6"/>
  <c r="W282" i="6" s="1"/>
  <c r="L282" i="6"/>
  <c r="W43" i="6"/>
  <c r="W288" i="6" s="1"/>
  <c r="L288" i="6"/>
  <c r="L293" i="6"/>
  <c r="W48" i="6"/>
  <c r="W293" i="6" s="1"/>
  <c r="W54" i="6"/>
  <c r="W299" i="6" s="1"/>
  <c r="L299" i="6"/>
  <c r="W59" i="6"/>
  <c r="W304" i="6" s="1"/>
  <c r="L304" i="6"/>
  <c r="W63" i="6"/>
  <c r="W308" i="6" s="1"/>
  <c r="L308" i="6"/>
  <c r="L312" i="6"/>
  <c r="W67" i="6"/>
  <c r="W312" i="6" s="1"/>
  <c r="W72" i="6"/>
  <c r="W77" i="6"/>
  <c r="L322" i="6"/>
  <c r="W81" i="6"/>
  <c r="L326" i="6"/>
  <c r="L331" i="6"/>
  <c r="W86" i="6"/>
  <c r="W331" i="6" s="1"/>
  <c r="L335" i="6"/>
  <c r="W90" i="6"/>
  <c r="X95" i="6"/>
  <c r="W95" i="6"/>
  <c r="W100" i="6"/>
  <c r="X100" i="6"/>
  <c r="W109" i="6"/>
  <c r="W354" i="6" s="1"/>
  <c r="L354" i="6"/>
  <c r="W113" i="6"/>
  <c r="W358" i="6" s="1"/>
  <c r="L358" i="6"/>
  <c r="L362" i="6"/>
  <c r="W117" i="6"/>
  <c r="L366" i="6"/>
  <c r="W121" i="6"/>
  <c r="L370" i="6"/>
  <c r="W125" i="6"/>
  <c r="L40" i="6"/>
  <c r="K285" i="6"/>
  <c r="W51" i="6"/>
  <c r="W296" i="6" s="1"/>
  <c r="L296" i="6"/>
  <c r="W23" i="6"/>
  <c r="W268" i="6" s="1"/>
  <c r="L268" i="6"/>
  <c r="W28" i="6"/>
  <c r="W273" i="6" s="1"/>
  <c r="L273" i="6"/>
  <c r="W32" i="6"/>
  <c r="W277" i="6" s="1"/>
  <c r="L277" i="6"/>
  <c r="W38" i="6"/>
  <c r="W283" i="6" s="1"/>
  <c r="L283" i="6"/>
  <c r="W44" i="6"/>
  <c r="W289" i="6" s="1"/>
  <c r="L289" i="6"/>
  <c r="W49" i="6"/>
  <c r="W294" i="6" s="1"/>
  <c r="L294" i="6"/>
  <c r="L300" i="6"/>
  <c r="W55" i="6"/>
  <c r="W300" i="6" s="1"/>
  <c r="W60" i="6"/>
  <c r="W305" i="6" s="1"/>
  <c r="L305" i="6"/>
  <c r="L309" i="6"/>
  <c r="W64" i="6"/>
  <c r="W309" i="6" s="1"/>
  <c r="W68" i="6"/>
  <c r="W313" i="6" s="1"/>
  <c r="L313" i="6"/>
  <c r="W73" i="6"/>
  <c r="W318" i="6" s="1"/>
  <c r="L318" i="6"/>
  <c r="L323" i="6"/>
  <c r="W78" i="6"/>
  <c r="L327" i="6"/>
  <c r="W82" i="6"/>
  <c r="W87" i="6"/>
  <c r="L332" i="6"/>
  <c r="W96" i="6"/>
  <c r="W341" i="6" s="1"/>
  <c r="L341" i="6"/>
  <c r="L343" i="6" s="1"/>
  <c r="X101" i="6"/>
  <c r="W101" i="6"/>
  <c r="L355" i="6"/>
  <c r="W110" i="6"/>
  <c r="W355" i="6" s="1"/>
  <c r="W114" i="6"/>
  <c r="W359" i="6" s="1"/>
  <c r="L359" i="6"/>
  <c r="L363" i="6"/>
  <c r="W118" i="6"/>
  <c r="W122" i="6"/>
  <c r="L364" i="6" l="1"/>
  <c r="L298" i="6"/>
  <c r="L352" i="6"/>
  <c r="L372" i="6" s="1"/>
  <c r="W353" i="6"/>
  <c r="W352" i="6" s="1"/>
  <c r="W107" i="6"/>
  <c r="W35" i="6"/>
  <c r="W280" i="6" s="1"/>
  <c r="L280" i="6"/>
  <c r="W83" i="6"/>
  <c r="L328" i="6"/>
  <c r="L285" i="6"/>
  <c r="W40" i="6"/>
  <c r="W285" i="6" s="1"/>
  <c r="W39" i="6"/>
  <c r="W284" i="6" s="1"/>
  <c r="L284" i="6"/>
  <c r="N296" i="6" l="1"/>
  <c r="O306" i="6" l="1"/>
  <c r="Q141" i="6" l="1"/>
  <c r="Q140" i="6"/>
  <c r="X140" i="6" s="1"/>
  <c r="O296" i="6"/>
  <c r="Q266" i="6" l="1"/>
  <c r="X141" i="6"/>
  <c r="X266" i="6" s="1"/>
  <c r="Q139" i="6"/>
  <c r="S328" i="6" l="1"/>
  <c r="AA132" i="6" l="1"/>
  <c r="AA130" i="6"/>
  <c r="AA128" i="6"/>
  <c r="AA126" i="6"/>
  <c r="AA101" i="6"/>
  <c r="AA100" i="6"/>
  <c r="AA99" i="6"/>
  <c r="AA97" i="6"/>
  <c r="AA95" i="6"/>
  <c r="AA94" i="6"/>
  <c r="AA91" i="6"/>
  <c r="N285" i="6" l="1"/>
  <c r="N279" i="6"/>
  <c r="S296" i="6" l="1"/>
  <c r="S268" i="6"/>
  <c r="N268" i="6" l="1"/>
  <c r="F372" i="6" l="1"/>
  <c r="E372" i="6"/>
  <c r="Z371" i="6"/>
  <c r="U371" i="6" s="1"/>
  <c r="Q371" i="6" s="1"/>
  <c r="Y371" i="6"/>
  <c r="V371" i="6"/>
  <c r="R371" i="6" s="1"/>
  <c r="S371" i="6"/>
  <c r="T368" i="6"/>
  <c r="R368" i="6"/>
  <c r="K368" i="6"/>
  <c r="J368" i="6"/>
  <c r="K367" i="6"/>
  <c r="J367" i="6"/>
  <c r="J366" i="6"/>
  <c r="U364" i="6"/>
  <c r="K364" i="6"/>
  <c r="J365" i="6"/>
  <c r="S364" i="6"/>
  <c r="J363" i="6"/>
  <c r="U361" i="6"/>
  <c r="S361" i="6"/>
  <c r="R361" i="6"/>
  <c r="K361" i="6"/>
  <c r="J362" i="6"/>
  <c r="T361" i="6"/>
  <c r="J360" i="6"/>
  <c r="J359" i="6"/>
  <c r="J358" i="6"/>
  <c r="J357" i="6"/>
  <c r="J356" i="6"/>
  <c r="J355" i="6"/>
  <c r="J354" i="6"/>
  <c r="T352" i="6"/>
  <c r="S352" i="6"/>
  <c r="R352" i="6"/>
  <c r="J353" i="6"/>
  <c r="U352" i="6"/>
  <c r="R349" i="6"/>
  <c r="J351" i="6"/>
  <c r="U349" i="6"/>
  <c r="S349" i="6"/>
  <c r="J350" i="6"/>
  <c r="U343" i="6"/>
  <c r="T343" i="6"/>
  <c r="S343" i="6"/>
  <c r="R343" i="6"/>
  <c r="E337" i="6"/>
  <c r="J335" i="6"/>
  <c r="J334" i="6"/>
  <c r="J333" i="6"/>
  <c r="J332" i="6"/>
  <c r="J330" i="6"/>
  <c r="J329" i="6"/>
  <c r="J328" i="6"/>
  <c r="J327" i="6"/>
  <c r="J326" i="6"/>
  <c r="J325" i="6"/>
  <c r="J324" i="6"/>
  <c r="J323" i="6"/>
  <c r="R321" i="6"/>
  <c r="J322" i="6"/>
  <c r="J321" i="6" s="1"/>
  <c r="U321" i="6"/>
  <c r="T321" i="6"/>
  <c r="S321" i="6"/>
  <c r="L321" i="6"/>
  <c r="K320" i="6"/>
  <c r="J320" i="6"/>
  <c r="J319" i="6"/>
  <c r="J318" i="6"/>
  <c r="J317" i="6"/>
  <c r="J315" i="6"/>
  <c r="J314" i="6"/>
  <c r="J313" i="6"/>
  <c r="J312" i="6"/>
  <c r="J311" i="6"/>
  <c r="L310" i="6"/>
  <c r="K310" i="6"/>
  <c r="I310" i="6"/>
  <c r="J309" i="6"/>
  <c r="J308" i="6"/>
  <c r="J307" i="6"/>
  <c r="J306" i="6"/>
  <c r="J305" i="6"/>
  <c r="J304" i="6"/>
  <c r="K301" i="6"/>
  <c r="J303" i="6"/>
  <c r="J302" i="6"/>
  <c r="W301" i="6"/>
  <c r="U301" i="6"/>
  <c r="T301" i="6"/>
  <c r="S301" i="6"/>
  <c r="R301" i="6"/>
  <c r="L301" i="6"/>
  <c r="J300" i="6"/>
  <c r="J299" i="6"/>
  <c r="J298" i="6"/>
  <c r="W297" i="6"/>
  <c r="U297" i="6"/>
  <c r="T297" i="6"/>
  <c r="S297" i="6"/>
  <c r="L297" i="6"/>
  <c r="J296" i="6"/>
  <c r="J295" i="6"/>
  <c r="J294" i="6"/>
  <c r="J293" i="6"/>
  <c r="W292" i="6"/>
  <c r="U292" i="6"/>
  <c r="T292" i="6"/>
  <c r="S292" i="6"/>
  <c r="L292" i="6"/>
  <c r="K290" i="6"/>
  <c r="J290" i="6"/>
  <c r="J289" i="6"/>
  <c r="J287" i="6" s="1"/>
  <c r="J288" i="6"/>
  <c r="U287" i="6"/>
  <c r="T287" i="6"/>
  <c r="S287" i="6"/>
  <c r="R287" i="6"/>
  <c r="L287" i="6"/>
  <c r="J286" i="6"/>
  <c r="J285" i="6"/>
  <c r="J284" i="6"/>
  <c r="K281" i="6"/>
  <c r="J283" i="6"/>
  <c r="S281" i="6"/>
  <c r="J282" i="6"/>
  <c r="W281" i="6"/>
  <c r="U281" i="6"/>
  <c r="T281" i="6"/>
  <c r="L281" i="6"/>
  <c r="J280" i="6"/>
  <c r="N278" i="6"/>
  <c r="K278" i="6"/>
  <c r="J279" i="6"/>
  <c r="W278" i="6"/>
  <c r="U278" i="6"/>
  <c r="T278" i="6"/>
  <c r="S278" i="6"/>
  <c r="O278" i="6"/>
  <c r="L278" i="6"/>
  <c r="J277" i="6"/>
  <c r="J276" i="6"/>
  <c r="J275" i="6"/>
  <c r="J274" i="6"/>
  <c r="J273" i="6"/>
  <c r="J272" i="6"/>
  <c r="S270" i="6"/>
  <c r="J271" i="6"/>
  <c r="W270" i="6"/>
  <c r="U270" i="6"/>
  <c r="T270" i="6"/>
  <c r="R270" i="6"/>
  <c r="L270" i="6"/>
  <c r="J269" i="6"/>
  <c r="U267" i="6"/>
  <c r="T267" i="6"/>
  <c r="J268" i="6"/>
  <c r="J267" i="6" s="1"/>
  <c r="W267" i="6"/>
  <c r="S267" i="6"/>
  <c r="L267" i="6"/>
  <c r="J266" i="6"/>
  <c r="U264" i="6"/>
  <c r="O264" i="6"/>
  <c r="N264" i="6"/>
  <c r="J264" i="6"/>
  <c r="T264" i="6"/>
  <c r="S264" i="6"/>
  <c r="L264" i="6"/>
  <c r="K264" i="6"/>
  <c r="AA253" i="6"/>
  <c r="V252" i="6"/>
  <c r="Q252" i="6"/>
  <c r="AA251" i="6"/>
  <c r="J254" i="6"/>
  <c r="H254" i="6"/>
  <c r="G254" i="6"/>
  <c r="E254" i="6"/>
  <c r="AA249" i="6"/>
  <c r="W248" i="6"/>
  <c r="AA247" i="6"/>
  <c r="V246" i="6"/>
  <c r="W246" i="6" s="1"/>
  <c r="V245" i="6"/>
  <c r="W245" i="6" s="1"/>
  <c r="Y244" i="6"/>
  <c r="U244" i="6"/>
  <c r="T244" i="6"/>
  <c r="S244" i="6"/>
  <c r="R244" i="6"/>
  <c r="Q244" i="6"/>
  <c r="P244" i="6"/>
  <c r="O244" i="6"/>
  <c r="N244" i="6"/>
  <c r="M244" i="6"/>
  <c r="AA243" i="6"/>
  <c r="V242" i="6"/>
  <c r="Q242" i="6"/>
  <c r="X242" i="6" s="1"/>
  <c r="V241" i="6"/>
  <c r="Q241" i="6"/>
  <c r="X241" i="6" s="1"/>
  <c r="U240" i="6"/>
  <c r="T240" i="6"/>
  <c r="S240" i="6"/>
  <c r="R240" i="6"/>
  <c r="P240" i="6"/>
  <c r="O240" i="6"/>
  <c r="N240" i="6"/>
  <c r="M240" i="6"/>
  <c r="K240" i="6"/>
  <c r="J240" i="6"/>
  <c r="V239" i="6"/>
  <c r="Q239" i="6"/>
  <c r="Z361" i="6"/>
  <c r="Y361" i="6"/>
  <c r="V238" i="6"/>
  <c r="U237" i="6"/>
  <c r="T237" i="6"/>
  <c r="S237" i="6"/>
  <c r="R237" i="6"/>
  <c r="P237" i="6"/>
  <c r="O237" i="6"/>
  <c r="N237" i="6"/>
  <c r="M237" i="6"/>
  <c r="K237" i="6"/>
  <c r="J237" i="6"/>
  <c r="Q236" i="6"/>
  <c r="X236" i="6" s="1"/>
  <c r="Q235" i="6"/>
  <c r="X235" i="6" s="1"/>
  <c r="Q234" i="6"/>
  <c r="X234" i="6" s="1"/>
  <c r="Q233" i="6"/>
  <c r="X233" i="6" s="1"/>
  <c r="Q232" i="6"/>
  <c r="X232" i="6" s="1"/>
  <c r="Q231" i="6"/>
  <c r="X231" i="6" s="1"/>
  <c r="Q230" i="6"/>
  <c r="X230" i="6" s="1"/>
  <c r="Y352" i="6"/>
  <c r="Q229" i="6"/>
  <c r="X229" i="6" s="1"/>
  <c r="U228" i="6"/>
  <c r="T228" i="6"/>
  <c r="S228" i="6"/>
  <c r="R228" i="6"/>
  <c r="P228" i="6"/>
  <c r="O228" i="6"/>
  <c r="N228" i="6"/>
  <c r="M228" i="6"/>
  <c r="K228" i="6"/>
  <c r="J228" i="6"/>
  <c r="AA225" i="6"/>
  <c r="Z225" i="6"/>
  <c r="AA224" i="6"/>
  <c r="AA223" i="6"/>
  <c r="AA222" i="6"/>
  <c r="AA221" i="6"/>
  <c r="AA220" i="6"/>
  <c r="X219" i="6"/>
  <c r="U219" i="6"/>
  <c r="T219" i="6"/>
  <c r="S219" i="6"/>
  <c r="R219" i="6"/>
  <c r="P219" i="6"/>
  <c r="O219" i="6"/>
  <c r="N219" i="6"/>
  <c r="M219" i="6"/>
  <c r="AA218" i="6"/>
  <c r="Y343" i="6"/>
  <c r="Q217" i="6"/>
  <c r="AA216" i="6"/>
  <c r="AA215" i="6"/>
  <c r="AA214" i="6"/>
  <c r="I213" i="6"/>
  <c r="F213" i="6"/>
  <c r="F250" i="6" s="1"/>
  <c r="V212" i="6"/>
  <c r="Q212" i="6"/>
  <c r="V211" i="6"/>
  <c r="W211" i="6" s="1"/>
  <c r="Q211" i="6"/>
  <c r="V210" i="6"/>
  <c r="W210" i="6" s="1"/>
  <c r="Q210" i="6"/>
  <c r="V209" i="6"/>
  <c r="W209" i="6" s="1"/>
  <c r="Q209" i="6"/>
  <c r="V208" i="6"/>
  <c r="W208" i="6" s="1"/>
  <c r="Q208" i="6"/>
  <c r="V206" i="6"/>
  <c r="W206" i="6" s="1"/>
  <c r="Q206" i="6"/>
  <c r="V205" i="6"/>
  <c r="W205" i="6" s="1"/>
  <c r="Q205" i="6"/>
  <c r="V204" i="6"/>
  <c r="W204" i="6" s="1"/>
  <c r="Q204" i="6"/>
  <c r="V203" i="6"/>
  <c r="W203" i="6" s="1"/>
  <c r="Q203" i="6"/>
  <c r="V202" i="6"/>
  <c r="W202" i="6" s="1"/>
  <c r="Q202" i="6"/>
  <c r="V201" i="6"/>
  <c r="W201" i="6" s="1"/>
  <c r="Q201" i="6"/>
  <c r="V200" i="6"/>
  <c r="W200" i="6" s="1"/>
  <c r="Q200" i="6"/>
  <c r="V199" i="6"/>
  <c r="W199" i="6" s="1"/>
  <c r="Q199" i="6"/>
  <c r="Z321" i="6"/>
  <c r="V198" i="6"/>
  <c r="W198" i="6" s="1"/>
  <c r="Q198" i="6"/>
  <c r="Z197" i="6"/>
  <c r="U197" i="6"/>
  <c r="T197" i="6"/>
  <c r="S197" i="6"/>
  <c r="R197" i="6"/>
  <c r="P197" i="6"/>
  <c r="O197" i="6"/>
  <c r="N197" i="6"/>
  <c r="M197" i="6"/>
  <c r="L197" i="6"/>
  <c r="K197" i="6"/>
  <c r="J197" i="6"/>
  <c r="V196" i="6"/>
  <c r="Q196" i="6"/>
  <c r="X196" i="6" s="1"/>
  <c r="V195" i="6"/>
  <c r="V320" i="6" s="1"/>
  <c r="Q195" i="6"/>
  <c r="X195" i="6" s="1"/>
  <c r="V194" i="6"/>
  <c r="Q194" i="6"/>
  <c r="X194" i="6" s="1"/>
  <c r="V193" i="6"/>
  <c r="Q193" i="6"/>
  <c r="X193" i="6" s="1"/>
  <c r="W192" i="6"/>
  <c r="U192" i="6"/>
  <c r="U317" i="6" s="1"/>
  <c r="U316" i="6" s="1"/>
  <c r="T192" i="6"/>
  <c r="T317" i="6" s="1"/>
  <c r="T316" i="6" s="1"/>
  <c r="S192" i="6"/>
  <c r="S317" i="6" s="1"/>
  <c r="S316" i="6" s="1"/>
  <c r="R192" i="6"/>
  <c r="R317" i="6" s="1"/>
  <c r="R316" i="6" s="1"/>
  <c r="P192" i="6"/>
  <c r="O192" i="6"/>
  <c r="N192" i="6"/>
  <c r="M192" i="6"/>
  <c r="M317" i="6" s="1"/>
  <c r="L192" i="6"/>
  <c r="L317" i="6" s="1"/>
  <c r="L316" i="6" s="1"/>
  <c r="K192" i="6"/>
  <c r="K317" i="6" s="1"/>
  <c r="K316" i="6" s="1"/>
  <c r="J192" i="6"/>
  <c r="V191" i="6"/>
  <c r="Q191" i="6"/>
  <c r="V190" i="6"/>
  <c r="Q190" i="6"/>
  <c r="V189" i="6"/>
  <c r="Q189" i="6"/>
  <c r="V188" i="6"/>
  <c r="Q188" i="6"/>
  <c r="V187" i="6"/>
  <c r="Q187" i="6"/>
  <c r="Z186" i="6"/>
  <c r="Z310" i="6" s="1"/>
  <c r="W186" i="6"/>
  <c r="W310" i="6" s="1"/>
  <c r="U186" i="6"/>
  <c r="U310" i="6" s="1"/>
  <c r="T186" i="6"/>
  <c r="T310" i="6" s="1"/>
  <c r="S186" i="6"/>
  <c r="S310" i="6" s="1"/>
  <c r="R186" i="6"/>
  <c r="R310" i="6" s="1"/>
  <c r="P186" i="6"/>
  <c r="O186" i="6"/>
  <c r="N186" i="6"/>
  <c r="M186" i="6"/>
  <c r="L186" i="6"/>
  <c r="K186" i="6"/>
  <c r="J186" i="6"/>
  <c r="V185" i="6"/>
  <c r="Q185" i="6"/>
  <c r="X185" i="6" s="1"/>
  <c r="V184" i="6"/>
  <c r="Q184" i="6"/>
  <c r="X184" i="6" s="1"/>
  <c r="V183" i="6"/>
  <c r="Q183" i="6"/>
  <c r="X183" i="6" s="1"/>
  <c r="V182" i="6"/>
  <c r="Q182" i="6"/>
  <c r="X182" i="6" s="1"/>
  <c r="V181" i="6"/>
  <c r="Q181" i="6"/>
  <c r="X181" i="6" s="1"/>
  <c r="V180" i="6"/>
  <c r="Q180" i="6"/>
  <c r="X180" i="6" s="1"/>
  <c r="V179" i="6"/>
  <c r="Q179" i="6"/>
  <c r="X179" i="6" s="1"/>
  <c r="V178" i="6"/>
  <c r="Q178" i="6"/>
  <c r="X178" i="6" s="1"/>
  <c r="Z301" i="6"/>
  <c r="Y301" i="6"/>
  <c r="V177" i="6"/>
  <c r="Q177" i="6"/>
  <c r="X177" i="6" s="1"/>
  <c r="W176" i="6"/>
  <c r="U176" i="6"/>
  <c r="T176" i="6"/>
  <c r="S176" i="6"/>
  <c r="R176" i="6"/>
  <c r="P176" i="6"/>
  <c r="O176" i="6"/>
  <c r="N176" i="6"/>
  <c r="M176" i="6"/>
  <c r="L176" i="6"/>
  <c r="K176" i="6"/>
  <c r="J176" i="6"/>
  <c r="V175" i="6"/>
  <c r="Q175" i="6"/>
  <c r="X175" i="6" s="1"/>
  <c r="V174" i="6"/>
  <c r="Q174" i="6"/>
  <c r="X174" i="6" s="1"/>
  <c r="Z297" i="6"/>
  <c r="Y297" i="6"/>
  <c r="V173" i="6"/>
  <c r="Q173" i="6"/>
  <c r="X173" i="6" s="1"/>
  <c r="Z172" i="6"/>
  <c r="W172" i="6"/>
  <c r="U172" i="6"/>
  <c r="T172" i="6"/>
  <c r="S172" i="6"/>
  <c r="R172" i="6"/>
  <c r="P172" i="6"/>
  <c r="O172" i="6"/>
  <c r="N172" i="6"/>
  <c r="M172" i="6"/>
  <c r="L172" i="6"/>
  <c r="K172" i="6"/>
  <c r="J172" i="6"/>
  <c r="V171" i="6"/>
  <c r="V170" i="6"/>
  <c r="Q170" i="6"/>
  <c r="X170" i="6" s="1"/>
  <c r="V169" i="6"/>
  <c r="Q169" i="6"/>
  <c r="X169" i="6" s="1"/>
  <c r="Z292" i="6"/>
  <c r="Y292" i="6"/>
  <c r="V168" i="6"/>
  <c r="Q168" i="6"/>
  <c r="X168" i="6" s="1"/>
  <c r="Z167" i="6"/>
  <c r="W167" i="6"/>
  <c r="U167" i="6"/>
  <c r="T167" i="6"/>
  <c r="S167" i="6"/>
  <c r="R167" i="6"/>
  <c r="P167" i="6"/>
  <c r="O167" i="6"/>
  <c r="N167" i="6"/>
  <c r="L167" i="6"/>
  <c r="K167" i="6"/>
  <c r="J167" i="6"/>
  <c r="V166" i="6"/>
  <c r="V291" i="6" s="1"/>
  <c r="Q166" i="6"/>
  <c r="X166" i="6" s="1"/>
  <c r="X291" i="6" s="1"/>
  <c r="V165" i="6"/>
  <c r="Q165" i="6"/>
  <c r="X165" i="6" s="1"/>
  <c r="V164" i="6"/>
  <c r="Q164" i="6"/>
  <c r="X164" i="6" s="1"/>
  <c r="Y287" i="6"/>
  <c r="V163" i="6"/>
  <c r="W162" i="6"/>
  <c r="U162" i="6"/>
  <c r="T162" i="6"/>
  <c r="S162" i="6"/>
  <c r="R162" i="6"/>
  <c r="P162" i="6"/>
  <c r="O162" i="6"/>
  <c r="N162" i="6"/>
  <c r="M162" i="6"/>
  <c r="L162" i="6"/>
  <c r="K162" i="6"/>
  <c r="J162" i="6"/>
  <c r="V161" i="6"/>
  <c r="Q161" i="6"/>
  <c r="X161" i="6" s="1"/>
  <c r="V160" i="6"/>
  <c r="Q160" i="6"/>
  <c r="X160" i="6" s="1"/>
  <c r="V159" i="6"/>
  <c r="Q159" i="6"/>
  <c r="X159" i="6" s="1"/>
  <c r="V158" i="6"/>
  <c r="Q158" i="6"/>
  <c r="X158" i="6" s="1"/>
  <c r="Z281" i="6"/>
  <c r="Y281" i="6"/>
  <c r="V157" i="6"/>
  <c r="Q157" i="6"/>
  <c r="X157" i="6" s="1"/>
  <c r="W156" i="6"/>
  <c r="U156" i="6"/>
  <c r="T156" i="6"/>
  <c r="S156" i="6"/>
  <c r="R156" i="6"/>
  <c r="P156" i="6"/>
  <c r="O156" i="6"/>
  <c r="N156" i="6"/>
  <c r="M156" i="6"/>
  <c r="L156" i="6"/>
  <c r="K156" i="6"/>
  <c r="J156" i="6"/>
  <c r="V155" i="6"/>
  <c r="Q155" i="6"/>
  <c r="X155" i="6" s="1"/>
  <c r="Y278" i="6"/>
  <c r="V154" i="6"/>
  <c r="Q154" i="6"/>
  <c r="X154" i="6" s="1"/>
  <c r="W153" i="6"/>
  <c r="P153" i="6"/>
  <c r="O153" i="6"/>
  <c r="N153" i="6"/>
  <c r="M153" i="6"/>
  <c r="L153" i="6"/>
  <c r="K153" i="6"/>
  <c r="J153" i="6"/>
  <c r="V152" i="6"/>
  <c r="Q152" i="6"/>
  <c r="X152" i="6" s="1"/>
  <c r="V151" i="6"/>
  <c r="Q151" i="6"/>
  <c r="X151" i="6" s="1"/>
  <c r="V150" i="6"/>
  <c r="Q150" i="6"/>
  <c r="X150" i="6" s="1"/>
  <c r="V149" i="6"/>
  <c r="Q149" i="6"/>
  <c r="X149" i="6" s="1"/>
  <c r="V148" i="6"/>
  <c r="Q148" i="6"/>
  <c r="X148" i="6" s="1"/>
  <c r="V147" i="6"/>
  <c r="Q147" i="6"/>
  <c r="X147" i="6" s="1"/>
  <c r="Z270" i="6"/>
  <c r="Y270" i="6"/>
  <c r="V146" i="6"/>
  <c r="Q146" i="6"/>
  <c r="X146" i="6" s="1"/>
  <c r="W145" i="6"/>
  <c r="U145" i="6"/>
  <c r="T145" i="6"/>
  <c r="S145" i="6"/>
  <c r="R145" i="6"/>
  <c r="P145" i="6"/>
  <c r="O145" i="6"/>
  <c r="N145" i="6"/>
  <c r="M145" i="6"/>
  <c r="L145" i="6"/>
  <c r="K145" i="6"/>
  <c r="J145" i="6"/>
  <c r="V144" i="6"/>
  <c r="V143" i="6"/>
  <c r="Q143" i="6"/>
  <c r="X143" i="6" s="1"/>
  <c r="K268" i="6"/>
  <c r="W142" i="6"/>
  <c r="U142" i="6"/>
  <c r="T142" i="6"/>
  <c r="S142" i="6"/>
  <c r="R142" i="6"/>
  <c r="P142" i="6"/>
  <c r="O142" i="6"/>
  <c r="N142" i="6"/>
  <c r="M142" i="6"/>
  <c r="L142" i="6"/>
  <c r="J142" i="6"/>
  <c r="V141" i="6"/>
  <c r="V266" i="6" s="1"/>
  <c r="V140" i="6"/>
  <c r="G140" i="6"/>
  <c r="W140" i="6" s="1"/>
  <c r="X139" i="6"/>
  <c r="U139" i="6"/>
  <c r="T139" i="6"/>
  <c r="S139" i="6"/>
  <c r="R139" i="6"/>
  <c r="P139" i="6"/>
  <c r="O139" i="6"/>
  <c r="N139" i="6"/>
  <c r="M139" i="6"/>
  <c r="L139" i="6"/>
  <c r="K139" i="6"/>
  <c r="J139" i="6"/>
  <c r="V138" i="6"/>
  <c r="AA138" i="6" s="1"/>
  <c r="V137" i="6"/>
  <c r="AA137" i="6" s="1"/>
  <c r="V131" i="6"/>
  <c r="AA131" i="6" s="1"/>
  <c r="J133" i="6"/>
  <c r="I133" i="6"/>
  <c r="F133" i="6"/>
  <c r="V125" i="6"/>
  <c r="P125" i="6"/>
  <c r="P370" i="6" s="1"/>
  <c r="O125" i="6"/>
  <c r="O370" i="6" s="1"/>
  <c r="N125" i="6"/>
  <c r="N370" i="6" s="1"/>
  <c r="M125" i="6"/>
  <c r="M370" i="6" s="1"/>
  <c r="V124" i="6"/>
  <c r="P124" i="6"/>
  <c r="P369" i="6" s="1"/>
  <c r="O124" i="6"/>
  <c r="O369" i="6" s="1"/>
  <c r="N124" i="6"/>
  <c r="N369" i="6" s="1"/>
  <c r="M124" i="6"/>
  <c r="M369" i="6" s="1"/>
  <c r="Z123" i="6"/>
  <c r="Y123" i="6"/>
  <c r="U123" i="6"/>
  <c r="T123" i="6"/>
  <c r="S123" i="6"/>
  <c r="R123" i="6"/>
  <c r="P122" i="6"/>
  <c r="O122" i="6"/>
  <c r="N122" i="6"/>
  <c r="M122" i="6"/>
  <c r="V121" i="6"/>
  <c r="P121" i="6"/>
  <c r="P366" i="6" s="1"/>
  <c r="O121" i="6"/>
  <c r="O366" i="6" s="1"/>
  <c r="N121" i="6"/>
  <c r="N366" i="6" s="1"/>
  <c r="M121" i="6"/>
  <c r="M366" i="6" s="1"/>
  <c r="V120" i="6"/>
  <c r="P120" i="6"/>
  <c r="P365" i="6" s="1"/>
  <c r="O120" i="6"/>
  <c r="O365" i="6" s="1"/>
  <c r="N120" i="6"/>
  <c r="N365" i="6" s="1"/>
  <c r="M120" i="6"/>
  <c r="M365" i="6" s="1"/>
  <c r="Z119" i="6"/>
  <c r="Y119" i="6"/>
  <c r="U119" i="6"/>
  <c r="T119" i="6"/>
  <c r="S119" i="6"/>
  <c r="R119" i="6"/>
  <c r="V118" i="6"/>
  <c r="P118" i="6"/>
  <c r="P363" i="6" s="1"/>
  <c r="O118" i="6"/>
  <c r="O363" i="6" s="1"/>
  <c r="N118" i="6"/>
  <c r="N363" i="6" s="1"/>
  <c r="M118" i="6"/>
  <c r="M363" i="6" s="1"/>
  <c r="V117" i="6"/>
  <c r="P117" i="6"/>
  <c r="P362" i="6" s="1"/>
  <c r="O117" i="6"/>
  <c r="O362" i="6" s="1"/>
  <c r="N117" i="6"/>
  <c r="N362" i="6" s="1"/>
  <c r="M117" i="6"/>
  <c r="M362" i="6" s="1"/>
  <c r="Z116" i="6"/>
  <c r="Y116" i="6"/>
  <c r="U116" i="6"/>
  <c r="T116" i="6"/>
  <c r="S116" i="6"/>
  <c r="R116" i="6"/>
  <c r="V115" i="6"/>
  <c r="P115" i="6"/>
  <c r="P360" i="6" s="1"/>
  <c r="O115" i="6"/>
  <c r="O360" i="6" s="1"/>
  <c r="N115" i="6"/>
  <c r="N360" i="6" s="1"/>
  <c r="M115" i="6"/>
  <c r="M360" i="6" s="1"/>
  <c r="V114" i="6"/>
  <c r="P114" i="6"/>
  <c r="P359" i="6" s="1"/>
  <c r="O114" i="6"/>
  <c r="O359" i="6" s="1"/>
  <c r="N114" i="6"/>
  <c r="N359" i="6" s="1"/>
  <c r="M114" i="6"/>
  <c r="M359" i="6" s="1"/>
  <c r="V113" i="6"/>
  <c r="P113" i="6"/>
  <c r="P358" i="6" s="1"/>
  <c r="O113" i="6"/>
  <c r="O358" i="6" s="1"/>
  <c r="N113" i="6"/>
  <c r="N358" i="6" s="1"/>
  <c r="M113" i="6"/>
  <c r="M358" i="6" s="1"/>
  <c r="V112" i="6"/>
  <c r="P112" i="6"/>
  <c r="P357" i="6" s="1"/>
  <c r="O112" i="6"/>
  <c r="O357" i="6" s="1"/>
  <c r="N112" i="6"/>
  <c r="N357" i="6" s="1"/>
  <c r="M112" i="6"/>
  <c r="M357" i="6" s="1"/>
  <c r="V111" i="6"/>
  <c r="P111" i="6"/>
  <c r="P356" i="6" s="1"/>
  <c r="O111" i="6"/>
  <c r="O356" i="6" s="1"/>
  <c r="N111" i="6"/>
  <c r="N356" i="6" s="1"/>
  <c r="M111" i="6"/>
  <c r="M356" i="6" s="1"/>
  <c r="V110" i="6"/>
  <c r="P110" i="6"/>
  <c r="P355" i="6" s="1"/>
  <c r="O110" i="6"/>
  <c r="O355" i="6" s="1"/>
  <c r="N110" i="6"/>
  <c r="N355" i="6" s="1"/>
  <c r="M110" i="6"/>
  <c r="M355" i="6" s="1"/>
  <c r="V109" i="6"/>
  <c r="P109" i="6"/>
  <c r="P354" i="6" s="1"/>
  <c r="O109" i="6"/>
  <c r="O354" i="6" s="1"/>
  <c r="N109" i="6"/>
  <c r="N354" i="6" s="1"/>
  <c r="M109" i="6"/>
  <c r="M354" i="6" s="1"/>
  <c r="V108" i="6"/>
  <c r="P108" i="6"/>
  <c r="P353" i="6" s="1"/>
  <c r="O108" i="6"/>
  <c r="O353" i="6" s="1"/>
  <c r="N108" i="6"/>
  <c r="N353" i="6" s="1"/>
  <c r="M108" i="6"/>
  <c r="M353" i="6" s="1"/>
  <c r="Z107" i="6"/>
  <c r="Y107" i="6"/>
  <c r="U107" i="6"/>
  <c r="T107" i="6"/>
  <c r="S107" i="6"/>
  <c r="R107" i="6"/>
  <c r="K107" i="6"/>
  <c r="V106" i="6"/>
  <c r="P106" i="6"/>
  <c r="P351" i="6" s="1"/>
  <c r="O106" i="6"/>
  <c r="O351" i="6" s="1"/>
  <c r="N106" i="6"/>
  <c r="N351" i="6" s="1"/>
  <c r="M106" i="6"/>
  <c r="M351" i="6" s="1"/>
  <c r="V105" i="6"/>
  <c r="P105" i="6"/>
  <c r="P350" i="6" s="1"/>
  <c r="O105" i="6"/>
  <c r="O350" i="6" s="1"/>
  <c r="N105" i="6"/>
  <c r="N350" i="6" s="1"/>
  <c r="M105" i="6"/>
  <c r="M350" i="6" s="1"/>
  <c r="Z104" i="6"/>
  <c r="Y104" i="6"/>
  <c r="U104" i="6"/>
  <c r="T104" i="6"/>
  <c r="S104" i="6"/>
  <c r="R104" i="6"/>
  <c r="P103" i="6"/>
  <c r="P348" i="6" s="1"/>
  <c r="O103" i="6"/>
  <c r="O348" i="6" s="1"/>
  <c r="N103" i="6"/>
  <c r="N348" i="6" s="1"/>
  <c r="M103" i="6"/>
  <c r="M348" i="6" s="1"/>
  <c r="P102" i="6"/>
  <c r="P347" i="6" s="1"/>
  <c r="O102" i="6"/>
  <c r="O347" i="6" s="1"/>
  <c r="N102" i="6"/>
  <c r="N347" i="6" s="1"/>
  <c r="M102" i="6"/>
  <c r="M347" i="6" s="1"/>
  <c r="Z98" i="6"/>
  <c r="Y98" i="6"/>
  <c r="U98" i="6"/>
  <c r="T98" i="6"/>
  <c r="S98" i="6"/>
  <c r="R98" i="6"/>
  <c r="K98" i="6"/>
  <c r="L98" i="6" s="1"/>
  <c r="V96" i="6"/>
  <c r="V98" i="6" s="1"/>
  <c r="P96" i="6"/>
  <c r="O96" i="6"/>
  <c r="N96" i="6"/>
  <c r="M96" i="6"/>
  <c r="Q93" i="6"/>
  <c r="AA93" i="6" s="1"/>
  <c r="H92" i="6"/>
  <c r="E92" i="6"/>
  <c r="V90" i="6"/>
  <c r="P90" i="6"/>
  <c r="P335" i="6" s="1"/>
  <c r="O90" i="6"/>
  <c r="O335" i="6" s="1"/>
  <c r="N90" i="6"/>
  <c r="N335" i="6" s="1"/>
  <c r="M90" i="6"/>
  <c r="M335" i="6" s="1"/>
  <c r="V89" i="6"/>
  <c r="P89" i="6"/>
  <c r="P334" i="6" s="1"/>
  <c r="O89" i="6"/>
  <c r="O334" i="6" s="1"/>
  <c r="N89" i="6"/>
  <c r="N334" i="6" s="1"/>
  <c r="M89" i="6"/>
  <c r="M334" i="6" s="1"/>
  <c r="V88" i="6"/>
  <c r="P88" i="6"/>
  <c r="P333" i="6" s="1"/>
  <c r="O333" i="6"/>
  <c r="N333" i="6"/>
  <c r="M333" i="6"/>
  <c r="V87" i="6"/>
  <c r="P87" i="6"/>
  <c r="P332" i="6" s="1"/>
  <c r="O332" i="6"/>
  <c r="N332" i="6"/>
  <c r="M332" i="6"/>
  <c r="V86" i="6"/>
  <c r="V331" i="6" s="1"/>
  <c r="Q86" i="6"/>
  <c r="X86" i="6" s="1"/>
  <c r="X331" i="6" s="1"/>
  <c r="V85" i="6"/>
  <c r="P85" i="6"/>
  <c r="P330" i="6" s="1"/>
  <c r="O330" i="6"/>
  <c r="N330" i="6"/>
  <c r="M330" i="6"/>
  <c r="V84" i="6"/>
  <c r="P84" i="6"/>
  <c r="P329" i="6" s="1"/>
  <c r="O329" i="6"/>
  <c r="V83" i="6"/>
  <c r="P83" i="6"/>
  <c r="P328" i="6" s="1"/>
  <c r="M328" i="6"/>
  <c r="K76" i="6"/>
  <c r="L76" i="6" s="1"/>
  <c r="V82" i="6"/>
  <c r="P82" i="6"/>
  <c r="P327" i="6" s="1"/>
  <c r="O327" i="6"/>
  <c r="N327" i="6"/>
  <c r="M327" i="6"/>
  <c r="V81" i="6"/>
  <c r="P81" i="6"/>
  <c r="P326" i="6" s="1"/>
  <c r="O326" i="6"/>
  <c r="N326" i="6"/>
  <c r="M326" i="6"/>
  <c r="V80" i="6"/>
  <c r="P80" i="6"/>
  <c r="P325" i="6" s="1"/>
  <c r="O325" i="6"/>
  <c r="N325" i="6"/>
  <c r="M325" i="6"/>
  <c r="V79" i="6"/>
  <c r="P79" i="6"/>
  <c r="P324" i="6" s="1"/>
  <c r="O324" i="6"/>
  <c r="V78" i="6"/>
  <c r="P78" i="6"/>
  <c r="P323" i="6" s="1"/>
  <c r="O323" i="6"/>
  <c r="N323" i="6"/>
  <c r="M323" i="6"/>
  <c r="V77" i="6"/>
  <c r="P77" i="6"/>
  <c r="P322" i="6" s="1"/>
  <c r="O322" i="6"/>
  <c r="N322" i="6"/>
  <c r="M322" i="6"/>
  <c r="Z76" i="6"/>
  <c r="Y76" i="6"/>
  <c r="W76" i="6"/>
  <c r="U76" i="6"/>
  <c r="T76" i="6"/>
  <c r="S76" i="6"/>
  <c r="R76" i="6"/>
  <c r="P320" i="6"/>
  <c r="O320" i="6"/>
  <c r="N320" i="6"/>
  <c r="M320" i="6"/>
  <c r="V74" i="6"/>
  <c r="P319" i="6"/>
  <c r="O319" i="6"/>
  <c r="N319" i="6"/>
  <c r="V73" i="6"/>
  <c r="P318" i="6"/>
  <c r="O318" i="6"/>
  <c r="N318" i="6"/>
  <c r="M318" i="6"/>
  <c r="V72" i="6"/>
  <c r="Z71" i="6"/>
  <c r="Y71" i="6"/>
  <c r="W71" i="6"/>
  <c r="U71" i="6"/>
  <c r="T71" i="6"/>
  <c r="S71" i="6"/>
  <c r="R71" i="6"/>
  <c r="K71" i="6"/>
  <c r="L71" i="6" s="1"/>
  <c r="V70" i="6"/>
  <c r="P70" i="6"/>
  <c r="P315" i="6" s="1"/>
  <c r="O70" i="6"/>
  <c r="O315" i="6" s="1"/>
  <c r="N70" i="6"/>
  <c r="N315" i="6" s="1"/>
  <c r="M70" i="6"/>
  <c r="M315" i="6" s="1"/>
  <c r="V69" i="6"/>
  <c r="P69" i="6"/>
  <c r="P314" i="6" s="1"/>
  <c r="O69" i="6"/>
  <c r="O314" i="6" s="1"/>
  <c r="N69" i="6"/>
  <c r="N314" i="6" s="1"/>
  <c r="M69" i="6"/>
  <c r="M314" i="6" s="1"/>
  <c r="V68" i="6"/>
  <c r="P68" i="6"/>
  <c r="P313" i="6" s="1"/>
  <c r="O68" i="6"/>
  <c r="O313" i="6" s="1"/>
  <c r="N68" i="6"/>
  <c r="N313" i="6" s="1"/>
  <c r="M68" i="6"/>
  <c r="M313" i="6" s="1"/>
  <c r="V67" i="6"/>
  <c r="P67" i="6"/>
  <c r="P312" i="6" s="1"/>
  <c r="O67" i="6"/>
  <c r="O312" i="6" s="1"/>
  <c r="N67" i="6"/>
  <c r="N312" i="6" s="1"/>
  <c r="M67" i="6"/>
  <c r="M312" i="6" s="1"/>
  <c r="V66" i="6"/>
  <c r="P66" i="6"/>
  <c r="P311" i="6" s="1"/>
  <c r="O66" i="6"/>
  <c r="O311" i="6" s="1"/>
  <c r="N66" i="6"/>
  <c r="N311" i="6" s="1"/>
  <c r="M66" i="6"/>
  <c r="M311" i="6" s="1"/>
  <c r="Z65" i="6"/>
  <c r="Y65" i="6"/>
  <c r="W65" i="6"/>
  <c r="U65" i="6"/>
  <c r="T65" i="6"/>
  <c r="S65" i="6"/>
  <c r="R65" i="6"/>
  <c r="V64" i="6"/>
  <c r="P64" i="6"/>
  <c r="P309" i="6" s="1"/>
  <c r="O64" i="6"/>
  <c r="O309" i="6" s="1"/>
  <c r="N64" i="6"/>
  <c r="N309" i="6" s="1"/>
  <c r="M64" i="6"/>
  <c r="M309" i="6" s="1"/>
  <c r="V63" i="6"/>
  <c r="P63" i="6"/>
  <c r="P308" i="6" s="1"/>
  <c r="O63" i="6"/>
  <c r="O308" i="6" s="1"/>
  <c r="N63" i="6"/>
  <c r="N308" i="6" s="1"/>
  <c r="M63" i="6"/>
  <c r="M308" i="6" s="1"/>
  <c r="V62" i="6"/>
  <c r="P62" i="6"/>
  <c r="P307" i="6" s="1"/>
  <c r="O62" i="6"/>
  <c r="O307" i="6" s="1"/>
  <c r="N62" i="6"/>
  <c r="N307" i="6" s="1"/>
  <c r="M62" i="6"/>
  <c r="M307" i="6" s="1"/>
  <c r="V61" i="6"/>
  <c r="P306" i="6"/>
  <c r="V60" i="6"/>
  <c r="P305" i="6"/>
  <c r="V59" i="6"/>
  <c r="P304" i="6"/>
  <c r="O304" i="6"/>
  <c r="N304" i="6"/>
  <c r="M304" i="6"/>
  <c r="V58" i="6"/>
  <c r="P58" i="6"/>
  <c r="P303" i="6" s="1"/>
  <c r="O58" i="6"/>
  <c r="O303" i="6" s="1"/>
  <c r="N58" i="6"/>
  <c r="N303" i="6" s="1"/>
  <c r="M58" i="6"/>
  <c r="M303" i="6" s="1"/>
  <c r="V57" i="6"/>
  <c r="P57" i="6"/>
  <c r="P302" i="6" s="1"/>
  <c r="O57" i="6"/>
  <c r="O302" i="6" s="1"/>
  <c r="N57" i="6"/>
  <c r="N302" i="6" s="1"/>
  <c r="M57" i="6"/>
  <c r="M302" i="6" s="1"/>
  <c r="Z56" i="6"/>
  <c r="Y56" i="6"/>
  <c r="W56" i="6"/>
  <c r="U56" i="6"/>
  <c r="T56" i="6"/>
  <c r="S56" i="6"/>
  <c r="R56" i="6"/>
  <c r="K56" i="6"/>
  <c r="L56" i="6" s="1"/>
  <c r="V55" i="6"/>
  <c r="P55" i="6"/>
  <c r="P300" i="6" s="1"/>
  <c r="O55" i="6"/>
  <c r="O300" i="6" s="1"/>
  <c r="O297" i="6" s="1"/>
  <c r="N55" i="6"/>
  <c r="N300" i="6" s="1"/>
  <c r="M55" i="6"/>
  <c r="M300" i="6" s="1"/>
  <c r="V54" i="6"/>
  <c r="P54" i="6"/>
  <c r="P299" i="6" s="1"/>
  <c r="N299" i="6"/>
  <c r="N297" i="6" s="1"/>
  <c r="M299" i="6"/>
  <c r="P53" i="6"/>
  <c r="P298" i="6" s="1"/>
  <c r="M298" i="6"/>
  <c r="Z52" i="6"/>
  <c r="Y52" i="6"/>
  <c r="W52" i="6"/>
  <c r="U52" i="6"/>
  <c r="T52" i="6"/>
  <c r="S52" i="6"/>
  <c r="K52" i="6"/>
  <c r="L52" i="6" s="1"/>
  <c r="P51" i="6"/>
  <c r="P296" i="6" s="1"/>
  <c r="V50" i="6"/>
  <c r="P50" i="6"/>
  <c r="P295" i="6" s="1"/>
  <c r="O295" i="6"/>
  <c r="N295" i="6"/>
  <c r="M295" i="6"/>
  <c r="V49" i="6"/>
  <c r="P49" i="6"/>
  <c r="P294" i="6" s="1"/>
  <c r="O294" i="6"/>
  <c r="N294" i="6"/>
  <c r="M294" i="6"/>
  <c r="V48" i="6"/>
  <c r="P48" i="6"/>
  <c r="P293" i="6" s="1"/>
  <c r="O293" i="6"/>
  <c r="N293" i="6"/>
  <c r="M293" i="6"/>
  <c r="Z47" i="6"/>
  <c r="Y47" i="6"/>
  <c r="W47" i="6"/>
  <c r="U47" i="6"/>
  <c r="T47" i="6"/>
  <c r="S47" i="6"/>
  <c r="K47" i="6"/>
  <c r="L47" i="6" s="1"/>
  <c r="P46" i="6"/>
  <c r="P291" i="6" s="1"/>
  <c r="O46" i="6"/>
  <c r="O291" i="6" s="1"/>
  <c r="N46" i="6"/>
  <c r="N291" i="6" s="1"/>
  <c r="M46" i="6"/>
  <c r="M291" i="6" s="1"/>
  <c r="V45" i="6"/>
  <c r="P45" i="6"/>
  <c r="W45" i="6" s="1"/>
  <c r="O45" i="6"/>
  <c r="N45" i="6"/>
  <c r="M45" i="6"/>
  <c r="V44" i="6"/>
  <c r="P44" i="6"/>
  <c r="O44" i="6"/>
  <c r="O289" i="6" s="1"/>
  <c r="N44" i="6"/>
  <c r="N289" i="6" s="1"/>
  <c r="M44" i="6"/>
  <c r="M289" i="6" s="1"/>
  <c r="V43" i="6"/>
  <c r="P43" i="6"/>
  <c r="P288" i="6" s="1"/>
  <c r="O43" i="6"/>
  <c r="O288" i="6" s="1"/>
  <c r="N43" i="6"/>
  <c r="N288" i="6" s="1"/>
  <c r="N287" i="6" s="1"/>
  <c r="M43" i="6"/>
  <c r="M288" i="6" s="1"/>
  <c r="Z42" i="6"/>
  <c r="Y42" i="6"/>
  <c r="U42" i="6"/>
  <c r="T42" i="6"/>
  <c r="S42" i="6"/>
  <c r="R42" i="6"/>
  <c r="V41" i="6"/>
  <c r="P41" i="6"/>
  <c r="P286" i="6" s="1"/>
  <c r="O286" i="6"/>
  <c r="N286" i="6"/>
  <c r="M286" i="6"/>
  <c r="R285" i="6"/>
  <c r="R281" i="6" s="1"/>
  <c r="P40" i="6"/>
  <c r="P285" i="6" s="1"/>
  <c r="M285" i="6"/>
  <c r="K36" i="6"/>
  <c r="L36" i="6" s="1"/>
  <c r="V39" i="6"/>
  <c r="P39" i="6"/>
  <c r="P284" i="6" s="1"/>
  <c r="N284" i="6"/>
  <c r="N281" i="6" s="1"/>
  <c r="M284" i="6"/>
  <c r="V38" i="6"/>
  <c r="P38" i="6"/>
  <c r="P283" i="6" s="1"/>
  <c r="O283" i="6"/>
  <c r="M283" i="6"/>
  <c r="V37" i="6"/>
  <c r="P37" i="6"/>
  <c r="P282" i="6" s="1"/>
  <c r="M282" i="6"/>
  <c r="Z36" i="6"/>
  <c r="Y36" i="6"/>
  <c r="U36" i="6"/>
  <c r="T36" i="6"/>
  <c r="S36" i="6"/>
  <c r="R36" i="6"/>
  <c r="P280" i="6"/>
  <c r="P279" i="6"/>
  <c r="Z33" i="6"/>
  <c r="Y33" i="6"/>
  <c r="W33" i="6"/>
  <c r="U33" i="6"/>
  <c r="T33" i="6"/>
  <c r="S33" i="6"/>
  <c r="N33" i="6"/>
  <c r="V32" i="6"/>
  <c r="P277" i="6"/>
  <c r="O277" i="6"/>
  <c r="N277" i="6"/>
  <c r="M277" i="6"/>
  <c r="V31" i="6"/>
  <c r="P276" i="6"/>
  <c r="V30" i="6"/>
  <c r="P275" i="6"/>
  <c r="O275" i="6"/>
  <c r="N275" i="6"/>
  <c r="M275" i="6"/>
  <c r="V29" i="6"/>
  <c r="P274" i="6"/>
  <c r="O274" i="6"/>
  <c r="N274" i="6"/>
  <c r="M274" i="6"/>
  <c r="V28" i="6"/>
  <c r="P273" i="6"/>
  <c r="O273" i="6"/>
  <c r="N273" i="6"/>
  <c r="M273" i="6"/>
  <c r="V27" i="6"/>
  <c r="P272" i="6"/>
  <c r="O272" i="6"/>
  <c r="N272" i="6"/>
  <c r="M272" i="6"/>
  <c r="V26" i="6"/>
  <c r="P271" i="6"/>
  <c r="O271" i="6"/>
  <c r="M271" i="6"/>
  <c r="Z25" i="6"/>
  <c r="Y25" i="6"/>
  <c r="W25" i="6"/>
  <c r="U25" i="6"/>
  <c r="T25" i="6"/>
  <c r="S25" i="6"/>
  <c r="R25" i="6"/>
  <c r="K25" i="6"/>
  <c r="L25" i="6" s="1"/>
  <c r="V24" i="6"/>
  <c r="P24" i="6"/>
  <c r="P269" i="6" s="1"/>
  <c r="P267" i="6" s="1"/>
  <c r="O24" i="6"/>
  <c r="O269" i="6" s="1"/>
  <c r="O267" i="6" s="1"/>
  <c r="N24" i="6"/>
  <c r="N269" i="6" s="1"/>
  <c r="N267" i="6" s="1"/>
  <c r="M24" i="6"/>
  <c r="M269" i="6" s="1"/>
  <c r="M267" i="6" s="1"/>
  <c r="V23" i="6"/>
  <c r="Z22" i="6"/>
  <c r="Y22" i="6"/>
  <c r="W22" i="6"/>
  <c r="U22" i="6"/>
  <c r="T22" i="6"/>
  <c r="S22" i="6"/>
  <c r="R22" i="6"/>
  <c r="K22" i="6"/>
  <c r="L22" i="6" s="1"/>
  <c r="V21" i="6"/>
  <c r="P21" i="6"/>
  <c r="O21" i="6"/>
  <c r="O19" i="6" s="1"/>
  <c r="N19" i="6"/>
  <c r="M21" i="6"/>
  <c r="P265" i="6"/>
  <c r="P264" i="6" s="1"/>
  <c r="Z19" i="6"/>
  <c r="Y19" i="6"/>
  <c r="W19" i="6"/>
  <c r="U19" i="6"/>
  <c r="T19" i="6"/>
  <c r="S19" i="6"/>
  <c r="K19" i="6"/>
  <c r="L19" i="6" s="1"/>
  <c r="X228" i="6" l="1"/>
  <c r="J310" i="6"/>
  <c r="J278" i="6"/>
  <c r="P281" i="6"/>
  <c r="M349" i="6"/>
  <c r="N361" i="6"/>
  <c r="N368" i="6"/>
  <c r="X172" i="6"/>
  <c r="J292" i="6"/>
  <c r="X153" i="6"/>
  <c r="M316" i="6"/>
  <c r="O270" i="6"/>
  <c r="N270" i="6"/>
  <c r="O281" i="6"/>
  <c r="P292" i="6"/>
  <c r="O301" i="6"/>
  <c r="P321" i="6"/>
  <c r="P352" i="6"/>
  <c r="J281" i="6"/>
  <c r="P270" i="6"/>
  <c r="O287" i="6"/>
  <c r="N349" i="6"/>
  <c r="O361" i="6"/>
  <c r="O364" i="6"/>
  <c r="L213" i="6"/>
  <c r="L250" i="6" s="1"/>
  <c r="L254" i="6" s="1"/>
  <c r="X162" i="6"/>
  <c r="V192" i="6"/>
  <c r="J270" i="6"/>
  <c r="J316" i="6"/>
  <c r="V40" i="6"/>
  <c r="M287" i="6"/>
  <c r="V42" i="6"/>
  <c r="O292" i="6"/>
  <c r="P297" i="6"/>
  <c r="N301" i="6"/>
  <c r="O321" i="6"/>
  <c r="P349" i="6"/>
  <c r="O352" i="6"/>
  <c r="M361" i="6"/>
  <c r="M364" i="6"/>
  <c r="X156" i="6"/>
  <c r="X176" i="6"/>
  <c r="W36" i="6"/>
  <c r="W139" i="6"/>
  <c r="W265" i="6"/>
  <c r="W264" i="6" s="1"/>
  <c r="V312" i="6"/>
  <c r="V314" i="6"/>
  <c r="X200" i="6"/>
  <c r="W324" i="6"/>
  <c r="X202" i="6"/>
  <c r="W326" i="6"/>
  <c r="X204" i="6"/>
  <c r="W328" i="6"/>
  <c r="X206" i="6"/>
  <c r="W330" i="6"/>
  <c r="X209" i="6"/>
  <c r="W333" i="6"/>
  <c r="X211" i="6"/>
  <c r="W335" i="6"/>
  <c r="W365" i="6"/>
  <c r="X246" i="6"/>
  <c r="W370" i="6"/>
  <c r="J352" i="6"/>
  <c r="J361" i="6"/>
  <c r="K296" i="6"/>
  <c r="K292" i="6" s="1"/>
  <c r="X187" i="6"/>
  <c r="X189" i="6"/>
  <c r="X191" i="6"/>
  <c r="P278" i="6"/>
  <c r="X142" i="6"/>
  <c r="V311" i="6"/>
  <c r="V313" i="6"/>
  <c r="V315" i="6"/>
  <c r="X199" i="6"/>
  <c r="W323" i="6"/>
  <c r="X201" i="6"/>
  <c r="W325" i="6"/>
  <c r="X203" i="6"/>
  <c r="W327" i="6"/>
  <c r="X205" i="6"/>
  <c r="W329" i="6"/>
  <c r="X208" i="6"/>
  <c r="W332" i="6"/>
  <c r="X210" i="6"/>
  <c r="W334" i="6"/>
  <c r="W366" i="6"/>
  <c r="X145" i="6"/>
  <c r="X188" i="6"/>
  <c r="X190" i="6"/>
  <c r="X192" i="6"/>
  <c r="W197" i="6"/>
  <c r="X198" i="6"/>
  <c r="W322" i="6"/>
  <c r="X238" i="6"/>
  <c r="W362" i="6"/>
  <c r="X239" i="6"/>
  <c r="W363" i="6"/>
  <c r="X245" i="6"/>
  <c r="W369" i="6"/>
  <c r="W252" i="6"/>
  <c r="X252" i="6" s="1"/>
  <c r="W317" i="6"/>
  <c r="W316" i="6" s="1"/>
  <c r="K270" i="6"/>
  <c r="P301" i="6"/>
  <c r="K287" i="6"/>
  <c r="J297" i="6"/>
  <c r="N292" i="6"/>
  <c r="N321" i="6"/>
  <c r="O349" i="6"/>
  <c r="P361" i="6"/>
  <c r="P364" i="6"/>
  <c r="P368" i="6"/>
  <c r="V35" i="6"/>
  <c r="V280" i="6" s="1"/>
  <c r="R280" i="6"/>
  <c r="M33" i="6"/>
  <c r="M280" i="6"/>
  <c r="M278" i="6" s="1"/>
  <c r="V51" i="6"/>
  <c r="V296" i="6" s="1"/>
  <c r="R296" i="6"/>
  <c r="R292" i="6" s="1"/>
  <c r="M98" i="6"/>
  <c r="M341" i="6"/>
  <c r="M343" i="6" s="1"/>
  <c r="N352" i="6"/>
  <c r="V269" i="6"/>
  <c r="V284" i="6"/>
  <c r="V286" i="6"/>
  <c r="V293" i="6"/>
  <c r="V294" i="6"/>
  <c r="M296" i="6"/>
  <c r="V304" i="6"/>
  <c r="V306" i="6"/>
  <c r="V308" i="6"/>
  <c r="O317" i="6"/>
  <c r="O316" i="6" s="1"/>
  <c r="V350" i="6"/>
  <c r="V366" i="6"/>
  <c r="K297" i="6"/>
  <c r="J301" i="6"/>
  <c r="P289" i="6"/>
  <c r="P287" i="6" s="1"/>
  <c r="N98" i="6"/>
  <c r="N341" i="6"/>
  <c r="N343" i="6" s="1"/>
  <c r="K267" i="6"/>
  <c r="V273" i="6"/>
  <c r="V275" i="6"/>
  <c r="V277" i="6"/>
  <c r="V289" i="6"/>
  <c r="V299" i="6"/>
  <c r="N310" i="6"/>
  <c r="P317" i="6"/>
  <c r="P316" i="6" s="1"/>
  <c r="V323" i="6"/>
  <c r="V325" i="6"/>
  <c r="V327" i="6"/>
  <c r="V329" i="6"/>
  <c r="V332" i="6"/>
  <c r="V334" i="6"/>
  <c r="V341" i="6"/>
  <c r="V343" i="6" s="1"/>
  <c r="V351" i="6"/>
  <c r="V354" i="6"/>
  <c r="V356" i="6"/>
  <c r="V358" i="6"/>
  <c r="V360" i="6"/>
  <c r="V362" i="6"/>
  <c r="V363" i="6"/>
  <c r="V369" i="6"/>
  <c r="V53" i="6"/>
  <c r="V298" i="6" s="1"/>
  <c r="R298" i="6"/>
  <c r="R297" i="6" s="1"/>
  <c r="O98" i="6"/>
  <c r="O341" i="6"/>
  <c r="O343" i="6" s="1"/>
  <c r="V282" i="6"/>
  <c r="V283" i="6"/>
  <c r="V285" i="6"/>
  <c r="V288" i="6"/>
  <c r="V295" i="6"/>
  <c r="V302" i="6"/>
  <c r="V303" i="6"/>
  <c r="V305" i="6"/>
  <c r="V307" i="6"/>
  <c r="V309" i="6"/>
  <c r="O310" i="6"/>
  <c r="V317" i="6"/>
  <c r="V318" i="6"/>
  <c r="V319" i="6"/>
  <c r="V322" i="6"/>
  <c r="V353" i="6"/>
  <c r="V365" i="6"/>
  <c r="V370" i="6"/>
  <c r="M281" i="6"/>
  <c r="R19" i="6"/>
  <c r="R265" i="6"/>
  <c r="R264" i="6" s="1"/>
  <c r="M270" i="6"/>
  <c r="R33" i="6"/>
  <c r="V34" i="6"/>
  <c r="V279" i="6" s="1"/>
  <c r="V278" i="6" s="1"/>
  <c r="R279" i="6"/>
  <c r="M292" i="6"/>
  <c r="M297" i="6"/>
  <c r="Q331" i="6"/>
  <c r="P98" i="6"/>
  <c r="P341" i="6"/>
  <c r="P343" i="6" s="1"/>
  <c r="M352" i="6"/>
  <c r="V268" i="6"/>
  <c r="V271" i="6"/>
  <c r="V272" i="6"/>
  <c r="V274" i="6"/>
  <c r="V276" i="6"/>
  <c r="V300" i="6"/>
  <c r="P310" i="6"/>
  <c r="N317" i="6"/>
  <c r="N316" i="6" s="1"/>
  <c r="V324" i="6"/>
  <c r="V326" i="6"/>
  <c r="V328" i="6"/>
  <c r="V330" i="6"/>
  <c r="V333" i="6"/>
  <c r="V335" i="6"/>
  <c r="V355" i="6"/>
  <c r="V357" i="6"/>
  <c r="V359" i="6"/>
  <c r="K321" i="6"/>
  <c r="L337" i="6"/>
  <c r="L374" i="6" s="1"/>
  <c r="L378" i="6" s="1"/>
  <c r="M301" i="6"/>
  <c r="M310" i="6"/>
  <c r="M19" i="6"/>
  <c r="M264" i="6"/>
  <c r="M321" i="6"/>
  <c r="Q162" i="6"/>
  <c r="K127" i="6"/>
  <c r="K30" i="1" s="1"/>
  <c r="L107" i="6"/>
  <c r="Z349" i="6"/>
  <c r="V368" i="6"/>
  <c r="K352" i="6"/>
  <c r="K372" i="6" s="1"/>
  <c r="J364" i="6"/>
  <c r="T364" i="6"/>
  <c r="O368" i="6"/>
  <c r="O372" i="6" s="1"/>
  <c r="S368" i="6"/>
  <c r="S372" i="6" s="1"/>
  <c r="V119" i="6"/>
  <c r="V123" i="6"/>
  <c r="P123" i="6"/>
  <c r="I250" i="6"/>
  <c r="I254" i="6" s="1"/>
  <c r="V172" i="6"/>
  <c r="AA212" i="6"/>
  <c r="Z368" i="6"/>
  <c r="K33" i="6"/>
  <c r="L33" i="6" s="1"/>
  <c r="Y264" i="6"/>
  <c r="E129" i="6"/>
  <c r="E133" i="6" s="1"/>
  <c r="Y225" i="6"/>
  <c r="Y349" i="6"/>
  <c r="H129" i="6"/>
  <c r="H133" i="6" s="1"/>
  <c r="V104" i="6"/>
  <c r="K142" i="6"/>
  <c r="K213" i="6" s="1"/>
  <c r="Z142" i="6"/>
  <c r="Y267" i="6"/>
  <c r="Q145" i="6"/>
  <c r="R47" i="6"/>
  <c r="Q237" i="6"/>
  <c r="V244" i="6"/>
  <c r="Y368" i="6"/>
  <c r="T349" i="6"/>
  <c r="T372" i="6" s="1"/>
  <c r="M371" i="6"/>
  <c r="T248" i="6"/>
  <c r="T38" i="1" s="1"/>
  <c r="AA245" i="6"/>
  <c r="AA246" i="6"/>
  <c r="Z139" i="6"/>
  <c r="Z264" i="6"/>
  <c r="Y145" i="6"/>
  <c r="Y192" i="6"/>
  <c r="AA226" i="6"/>
  <c r="AA227" i="6"/>
  <c r="Y228" i="6"/>
  <c r="Y364" i="6"/>
  <c r="V116" i="6"/>
  <c r="Y142" i="6"/>
  <c r="Y162" i="6"/>
  <c r="AA163" i="6"/>
  <c r="AA180" i="6"/>
  <c r="R213" i="6"/>
  <c r="R36" i="1" s="1"/>
  <c r="N364" i="6"/>
  <c r="M368" i="6"/>
  <c r="U368" i="6"/>
  <c r="U372" i="6" s="1"/>
  <c r="E374" i="6"/>
  <c r="E378" i="6" s="1"/>
  <c r="V20" i="6"/>
  <c r="V19" i="6" s="1"/>
  <c r="R52" i="6"/>
  <c r="M71" i="6"/>
  <c r="V107" i="6"/>
  <c r="P119" i="6"/>
  <c r="N123" i="6"/>
  <c r="V139" i="6"/>
  <c r="AA139" i="6" s="1"/>
  <c r="AA140" i="6"/>
  <c r="AA141" i="6"/>
  <c r="Z267" i="6"/>
  <c r="AA144" i="6"/>
  <c r="Y237" i="6"/>
  <c r="M248" i="6"/>
  <c r="U248" i="6"/>
  <c r="Z244" i="6"/>
  <c r="R267" i="6"/>
  <c r="V153" i="6"/>
  <c r="Z156" i="6"/>
  <c r="Y219" i="6"/>
  <c r="P248" i="6"/>
  <c r="Y176" i="6"/>
  <c r="Q192" i="6"/>
  <c r="P213" i="6"/>
  <c r="P36" i="1" s="1"/>
  <c r="K248" i="6"/>
  <c r="Z237" i="6"/>
  <c r="AA238" i="6"/>
  <c r="R364" i="6"/>
  <c r="O371" i="6"/>
  <c r="M36" i="6"/>
  <c r="N107" i="6"/>
  <c r="Q125" i="6"/>
  <c r="P116" i="6"/>
  <c r="N119" i="6"/>
  <c r="O123" i="6"/>
  <c r="O42" i="6"/>
  <c r="M56" i="6"/>
  <c r="V65" i="6"/>
  <c r="N371" i="6"/>
  <c r="V167" i="6"/>
  <c r="T213" i="6"/>
  <c r="V186" i="6"/>
  <c r="O52" i="6"/>
  <c r="Q54" i="6"/>
  <c r="O25" i="6"/>
  <c r="O107" i="6"/>
  <c r="N104" i="6"/>
  <c r="Q66" i="6"/>
  <c r="X66" i="6" s="1"/>
  <c r="P65" i="6"/>
  <c r="Q70" i="6"/>
  <c r="X70" i="6" s="1"/>
  <c r="P104" i="6"/>
  <c r="M116" i="6"/>
  <c r="P22" i="6"/>
  <c r="N65" i="6"/>
  <c r="O104" i="6"/>
  <c r="P19" i="6"/>
  <c r="P33" i="6"/>
  <c r="N42" i="6"/>
  <c r="Q44" i="6"/>
  <c r="X44" i="6" s="1"/>
  <c r="X289" i="6" s="1"/>
  <c r="O119" i="6"/>
  <c r="O33" i="6"/>
  <c r="P56" i="6"/>
  <c r="O76" i="6"/>
  <c r="Q102" i="6"/>
  <c r="X102" i="6" s="1"/>
  <c r="X347" i="6" s="1"/>
  <c r="Q103" i="6"/>
  <c r="P52" i="6"/>
  <c r="M65" i="6"/>
  <c r="Q105" i="6"/>
  <c r="Q350" i="6" s="1"/>
  <c r="P107" i="6"/>
  <c r="Q23" i="6"/>
  <c r="X23" i="6" s="1"/>
  <c r="X268" i="6" s="1"/>
  <c r="O47" i="6"/>
  <c r="N47" i="6"/>
  <c r="O65" i="6"/>
  <c r="M76" i="6"/>
  <c r="Q109" i="6"/>
  <c r="U92" i="6"/>
  <c r="U28" i="1" s="1"/>
  <c r="Y92" i="6"/>
  <c r="T127" i="6"/>
  <c r="Y127" i="6"/>
  <c r="AA86" i="6"/>
  <c r="U127" i="6"/>
  <c r="Z127" i="6"/>
  <c r="T92" i="6"/>
  <c r="T28" i="1" s="1"/>
  <c r="S127" i="6"/>
  <c r="R127" i="6"/>
  <c r="Z92" i="6"/>
  <c r="V47" i="6"/>
  <c r="V25" i="6"/>
  <c r="V71" i="6"/>
  <c r="V22" i="6"/>
  <c r="S92" i="6"/>
  <c r="S28" i="1" s="1"/>
  <c r="V76" i="6"/>
  <c r="V56" i="6"/>
  <c r="V36" i="6"/>
  <c r="O116" i="6"/>
  <c r="Q24" i="6"/>
  <c r="Q27" i="6"/>
  <c r="Q31" i="6"/>
  <c r="P42" i="6"/>
  <c r="Q46" i="6"/>
  <c r="AA46" i="6" s="1"/>
  <c r="Q113" i="6"/>
  <c r="N116" i="6"/>
  <c r="Q79" i="6"/>
  <c r="M22" i="6"/>
  <c r="M52" i="6"/>
  <c r="Q72" i="6"/>
  <c r="X72" i="6" s="1"/>
  <c r="P71" i="6"/>
  <c r="Q32" i="6"/>
  <c r="Q122" i="6"/>
  <c r="X122" i="6" s="1"/>
  <c r="Q21" i="6"/>
  <c r="X21" i="6" s="1"/>
  <c r="O22" i="6"/>
  <c r="Q39" i="6"/>
  <c r="Q41" i="6"/>
  <c r="Q61" i="6"/>
  <c r="Q111" i="6"/>
  <c r="Q115" i="6"/>
  <c r="Q29" i="6"/>
  <c r="Q34" i="6"/>
  <c r="Q48" i="6"/>
  <c r="Q51" i="6"/>
  <c r="N52" i="6"/>
  <c r="Q82" i="6"/>
  <c r="Q89" i="6"/>
  <c r="Q38" i="6"/>
  <c r="Q40" i="6"/>
  <c r="N56" i="6"/>
  <c r="N22" i="6"/>
  <c r="Q28" i="6"/>
  <c r="N25" i="6"/>
  <c r="O36" i="6"/>
  <c r="P36" i="6"/>
  <c r="Q43" i="6"/>
  <c r="Q49" i="6"/>
  <c r="Q55" i="6"/>
  <c r="Q57" i="6"/>
  <c r="Q62" i="6"/>
  <c r="Q67" i="6"/>
  <c r="X67" i="6" s="1"/>
  <c r="N71" i="6"/>
  <c r="Q73" i="6"/>
  <c r="Q78" i="6"/>
  <c r="P76" i="6"/>
  <c r="Q90" i="6"/>
  <c r="M104" i="6"/>
  <c r="Q108" i="6"/>
  <c r="Q112" i="6"/>
  <c r="P25" i="6"/>
  <c r="Q50" i="6"/>
  <c r="Q58" i="6"/>
  <c r="Q63" i="6"/>
  <c r="Q68" i="6"/>
  <c r="X68" i="6" s="1"/>
  <c r="Q75" i="6"/>
  <c r="Q320" i="6" s="1"/>
  <c r="Q80" i="6"/>
  <c r="Q83" i="6"/>
  <c r="Q87" i="6"/>
  <c r="Q117" i="6"/>
  <c r="Q120" i="6"/>
  <c r="Q124" i="6"/>
  <c r="X124" i="6" s="1"/>
  <c r="Q20" i="6"/>
  <c r="M25" i="6"/>
  <c r="Q30" i="6"/>
  <c r="Q37" i="6"/>
  <c r="N36" i="6"/>
  <c r="M42" i="6"/>
  <c r="Q45" i="6"/>
  <c r="P47" i="6"/>
  <c r="O56" i="6"/>
  <c r="Q59" i="6"/>
  <c r="Q64" i="6"/>
  <c r="Q69" i="6"/>
  <c r="X69" i="6" s="1"/>
  <c r="Q74" i="6"/>
  <c r="Q81" i="6"/>
  <c r="Q84" i="6"/>
  <c r="Q85" i="6"/>
  <c r="Q88" i="6"/>
  <c r="G92" i="6"/>
  <c r="G129" i="6" s="1"/>
  <c r="Q110" i="6"/>
  <c r="Q114" i="6"/>
  <c r="Q118" i="6"/>
  <c r="Q121" i="6"/>
  <c r="V142" i="6"/>
  <c r="Q142" i="6"/>
  <c r="N213" i="6"/>
  <c r="N36" i="1" s="1"/>
  <c r="L127" i="6"/>
  <c r="M47" i="6"/>
  <c r="Q60" i="6"/>
  <c r="O71" i="6"/>
  <c r="N76" i="6"/>
  <c r="Q96" i="6"/>
  <c r="M107" i="6"/>
  <c r="M123" i="6"/>
  <c r="AA146" i="6"/>
  <c r="AA150" i="6"/>
  <c r="Z278" i="6"/>
  <c r="AA160" i="6"/>
  <c r="V287" i="6"/>
  <c r="AA164" i="6"/>
  <c r="V176" i="6"/>
  <c r="Z176" i="6"/>
  <c r="AA179" i="6"/>
  <c r="AA181" i="6"/>
  <c r="AA185" i="6"/>
  <c r="Q186" i="6"/>
  <c r="Y186" i="6"/>
  <c r="Y310" i="6" s="1"/>
  <c r="AA188" i="6"/>
  <c r="Z192" i="6"/>
  <c r="AA196" i="6"/>
  <c r="V197" i="6"/>
  <c r="Q197" i="6"/>
  <c r="AA198" i="6"/>
  <c r="AA206" i="6"/>
  <c r="V219" i="6"/>
  <c r="AA234" i="6"/>
  <c r="V237" i="6"/>
  <c r="AA237" i="6" s="1"/>
  <c r="O248" i="6"/>
  <c r="S248" i="6"/>
  <c r="Q26" i="6"/>
  <c r="Q35" i="6"/>
  <c r="Q53" i="6"/>
  <c r="Q77" i="6"/>
  <c r="X77" i="6" s="1"/>
  <c r="Q106" i="6"/>
  <c r="AA143" i="6"/>
  <c r="AA147" i="6"/>
  <c r="AA151" i="6"/>
  <c r="AA154" i="6"/>
  <c r="AA157" i="6"/>
  <c r="AA161" i="6"/>
  <c r="AA165" i="6"/>
  <c r="AA168" i="6"/>
  <c r="AA173" i="6"/>
  <c r="AA182" i="6"/>
  <c r="AA189" i="6"/>
  <c r="S213" i="6"/>
  <c r="AA200" i="6"/>
  <c r="AA209" i="6"/>
  <c r="F337" i="6"/>
  <c r="F374" i="6" s="1"/>
  <c r="F378" i="6" s="1"/>
  <c r="F254" i="6"/>
  <c r="Z352" i="6"/>
  <c r="Z228" i="6"/>
  <c r="AA236" i="6"/>
  <c r="Q240" i="6"/>
  <c r="M119" i="6"/>
  <c r="Y139" i="6"/>
  <c r="V145" i="6"/>
  <c r="Z145" i="6"/>
  <c r="AA148" i="6"/>
  <c r="AA152" i="6"/>
  <c r="Q153" i="6"/>
  <c r="AA153" i="6" s="1"/>
  <c r="Y153" i="6"/>
  <c r="AA155" i="6"/>
  <c r="Q156" i="6"/>
  <c r="Y156" i="6"/>
  <c r="AA158" i="6"/>
  <c r="V162" i="6"/>
  <c r="AA162" i="6" s="1"/>
  <c r="Z162" i="6"/>
  <c r="Z287" i="6"/>
  <c r="AA166" i="6"/>
  <c r="M167" i="6"/>
  <c r="M213" i="6" s="1"/>
  <c r="Y167" i="6"/>
  <c r="AA169" i="6"/>
  <c r="Q171" i="6"/>
  <c r="X171" i="6" s="1"/>
  <c r="Q172" i="6"/>
  <c r="Y172" i="6"/>
  <c r="AA174" i="6"/>
  <c r="AA177" i="6"/>
  <c r="AA183" i="6"/>
  <c r="AA190" i="6"/>
  <c r="AA193" i="6"/>
  <c r="O213" i="6"/>
  <c r="O36" i="1" s="1"/>
  <c r="Y321" i="6"/>
  <c r="Y197" i="6"/>
  <c r="AA202" i="6"/>
  <c r="AA211" i="6"/>
  <c r="Z343" i="6"/>
  <c r="Z219" i="6"/>
  <c r="V228" i="6"/>
  <c r="Q228" i="6"/>
  <c r="AA230" i="6"/>
  <c r="AA241" i="6"/>
  <c r="Z364" i="6"/>
  <c r="Z240" i="6"/>
  <c r="AA149" i="6"/>
  <c r="Z153" i="6"/>
  <c r="V156" i="6"/>
  <c r="AA159" i="6"/>
  <c r="AA170" i="6"/>
  <c r="AA175" i="6"/>
  <c r="Q176" i="6"/>
  <c r="AA178" i="6"/>
  <c r="AA184" i="6"/>
  <c r="AA187" i="6"/>
  <c r="AA191" i="6"/>
  <c r="AA195" i="6"/>
  <c r="U213" i="6"/>
  <c r="U36" i="1" s="1"/>
  <c r="AA204" i="6"/>
  <c r="AA232" i="6"/>
  <c r="N248" i="6"/>
  <c r="R248" i="6"/>
  <c r="AA199" i="6"/>
  <c r="AA203" i="6"/>
  <c r="AA208" i="6"/>
  <c r="AA217" i="6"/>
  <c r="AA229" i="6"/>
  <c r="AA233" i="6"/>
  <c r="AA239" i="6"/>
  <c r="V240" i="6"/>
  <c r="AA252" i="6"/>
  <c r="AA194" i="6"/>
  <c r="AA201" i="6"/>
  <c r="AA205" i="6"/>
  <c r="AA210" i="6"/>
  <c r="Q219" i="6"/>
  <c r="AA231" i="6"/>
  <c r="AA235" i="6"/>
  <c r="Y240" i="6"/>
  <c r="Y248" i="6" s="1"/>
  <c r="AA242" i="6"/>
  <c r="AA244" i="6"/>
  <c r="S337" i="6"/>
  <c r="T337" i="6"/>
  <c r="U337" i="6"/>
  <c r="M372" i="6"/>
  <c r="R372" i="6"/>
  <c r="T371" i="6"/>
  <c r="P371" i="6" s="1"/>
  <c r="AA176" i="6" l="1"/>
  <c r="V361" i="6"/>
  <c r="P372" i="6"/>
  <c r="V364" i="6"/>
  <c r="W364" i="6"/>
  <c r="W372" i="6" s="1"/>
  <c r="V267" i="6"/>
  <c r="V316" i="6"/>
  <c r="V52" i="6"/>
  <c r="N337" i="6"/>
  <c r="O337" i="6"/>
  <c r="O374" i="6" s="1"/>
  <c r="O378" i="6" s="1"/>
  <c r="V310" i="6"/>
  <c r="X244" i="6"/>
  <c r="W213" i="6"/>
  <c r="W250" i="6" s="1"/>
  <c r="W254" i="6" s="1"/>
  <c r="K92" i="6"/>
  <c r="L92" i="6" s="1"/>
  <c r="L129" i="6" s="1"/>
  <c r="L133" i="6" s="1"/>
  <c r="L379" i="6" s="1"/>
  <c r="U133" i="1"/>
  <c r="Q298" i="6"/>
  <c r="X53" i="6"/>
  <c r="X298" i="6" s="1"/>
  <c r="Q366" i="6"/>
  <c r="X121" i="6"/>
  <c r="X366" i="6" s="1"/>
  <c r="Q326" i="6"/>
  <c r="X81" i="6"/>
  <c r="Q304" i="6"/>
  <c r="X59" i="6"/>
  <c r="X304" i="6" s="1"/>
  <c r="Q362" i="6"/>
  <c r="X117" i="6"/>
  <c r="Q295" i="6"/>
  <c r="X50" i="6"/>
  <c r="X295" i="6" s="1"/>
  <c r="Q318" i="6"/>
  <c r="X73" i="6"/>
  <c r="X318" i="6" s="1"/>
  <c r="Q302" i="6"/>
  <c r="X57" i="6"/>
  <c r="X302" i="6" s="1"/>
  <c r="Q334" i="6"/>
  <c r="X89" i="6"/>
  <c r="Q293" i="6"/>
  <c r="X48" i="6"/>
  <c r="X293" i="6" s="1"/>
  <c r="Q356" i="6"/>
  <c r="X111" i="6"/>
  <c r="X356" i="6" s="1"/>
  <c r="Q324" i="6"/>
  <c r="X79" i="6"/>
  <c r="X324" i="6" s="1"/>
  <c r="Q299" i="6"/>
  <c r="X54" i="6"/>
  <c r="X299" i="6" s="1"/>
  <c r="Q370" i="6"/>
  <c r="X125" i="6"/>
  <c r="V297" i="6"/>
  <c r="Y252" i="6"/>
  <c r="Z252" i="6" s="1"/>
  <c r="W321" i="6"/>
  <c r="Q314" i="6"/>
  <c r="Q315" i="6"/>
  <c r="Q311" i="6"/>
  <c r="Q280" i="6"/>
  <c r="X35" i="6"/>
  <c r="X280" i="6" s="1"/>
  <c r="Z317" i="6"/>
  <c r="Z316" i="6" s="1"/>
  <c r="Z337" i="6" s="1"/>
  <c r="Q305" i="6"/>
  <c r="X60" i="6"/>
  <c r="X305" i="6" s="1"/>
  <c r="Q363" i="6"/>
  <c r="X118" i="6"/>
  <c r="Q333" i="6"/>
  <c r="X88" i="6"/>
  <c r="X333" i="6" s="1"/>
  <c r="Q319" i="6"/>
  <c r="X74" i="6"/>
  <c r="X319" i="6" s="1"/>
  <c r="Q265" i="6"/>
  <c r="Q264" i="6" s="1"/>
  <c r="X20" i="6"/>
  <c r="X265" i="6" s="1"/>
  <c r="X264" i="6" s="1"/>
  <c r="Q332" i="6"/>
  <c r="X87" i="6"/>
  <c r="X332" i="6" s="1"/>
  <c r="Q335" i="6"/>
  <c r="X90" i="6"/>
  <c r="X335" i="6" s="1"/>
  <c r="Q300" i="6"/>
  <c r="X55" i="6"/>
  <c r="X300" i="6" s="1"/>
  <c r="Q327" i="6"/>
  <c r="X82" i="6"/>
  <c r="X327" i="6" s="1"/>
  <c r="Q279" i="6"/>
  <c r="X34" i="6"/>
  <c r="X279" i="6" s="1"/>
  <c r="Q306" i="6"/>
  <c r="X61" i="6"/>
  <c r="X306" i="6" s="1"/>
  <c r="Q276" i="6"/>
  <c r="X31" i="6"/>
  <c r="X276" i="6" s="1"/>
  <c r="Q354" i="6"/>
  <c r="X109" i="6"/>
  <c r="X354" i="6" s="1"/>
  <c r="X322" i="6"/>
  <c r="X197" i="6"/>
  <c r="X314" i="6"/>
  <c r="X334" i="6"/>
  <c r="X315" i="6"/>
  <c r="X311" i="6"/>
  <c r="X186" i="6"/>
  <c r="X240" i="6"/>
  <c r="N250" i="6"/>
  <c r="X167" i="6"/>
  <c r="Q271" i="6"/>
  <c r="X26" i="6"/>
  <c r="X271" i="6" s="1"/>
  <c r="Q341" i="6"/>
  <c r="Q343" i="6" s="1"/>
  <c r="X96" i="6"/>
  <c r="X341" i="6" s="1"/>
  <c r="X343" i="6" s="1"/>
  <c r="Q359" i="6"/>
  <c r="X114" i="6"/>
  <c r="X359" i="6" s="1"/>
  <c r="Q330" i="6"/>
  <c r="X85" i="6"/>
  <c r="X330" i="6" s="1"/>
  <c r="Q282" i="6"/>
  <c r="X37" i="6"/>
  <c r="X282" i="6" s="1"/>
  <c r="Q328" i="6"/>
  <c r="X83" i="6"/>
  <c r="X328" i="6" s="1"/>
  <c r="Q308" i="6"/>
  <c r="X63" i="6"/>
  <c r="X308" i="6" s="1"/>
  <c r="Q357" i="6"/>
  <c r="X112" i="6"/>
  <c r="X357" i="6" s="1"/>
  <c r="Q294" i="6"/>
  <c r="X49" i="6"/>
  <c r="X294" i="6" s="1"/>
  <c r="Q285" i="6"/>
  <c r="X40" i="6"/>
  <c r="X285" i="6" s="1"/>
  <c r="Q274" i="6"/>
  <c r="X29" i="6"/>
  <c r="X274" i="6" s="1"/>
  <c r="Q286" i="6"/>
  <c r="X41" i="6"/>
  <c r="X286" i="6" s="1"/>
  <c r="Q358" i="6"/>
  <c r="X113" i="6"/>
  <c r="X358" i="6" s="1"/>
  <c r="Q272" i="6"/>
  <c r="X27" i="6"/>
  <c r="X272" i="6" s="1"/>
  <c r="Q312" i="6"/>
  <c r="Q313" i="6"/>
  <c r="Q355" i="6"/>
  <c r="X110" i="6"/>
  <c r="X355" i="6" s="1"/>
  <c r="Q329" i="6"/>
  <c r="X84" i="6"/>
  <c r="X329" i="6" s="1"/>
  <c r="Q309" i="6"/>
  <c r="X64" i="6"/>
  <c r="X309" i="6" s="1"/>
  <c r="Q275" i="6"/>
  <c r="X30" i="6"/>
  <c r="X275" i="6" s="1"/>
  <c r="X120" i="6"/>
  <c r="X365" i="6" s="1"/>
  <c r="Q325" i="6"/>
  <c r="X80" i="6"/>
  <c r="X325" i="6" s="1"/>
  <c r="Q303" i="6"/>
  <c r="X58" i="6"/>
  <c r="X303" i="6" s="1"/>
  <c r="Q353" i="6"/>
  <c r="X108" i="6"/>
  <c r="X353" i="6" s="1"/>
  <c r="Q323" i="6"/>
  <c r="X78" i="6"/>
  <c r="X323" i="6" s="1"/>
  <c r="Q307" i="6"/>
  <c r="X62" i="6"/>
  <c r="X307" i="6" s="1"/>
  <c r="Q288" i="6"/>
  <c r="X43" i="6"/>
  <c r="X288" i="6" s="1"/>
  <c r="Q273" i="6"/>
  <c r="X28" i="6"/>
  <c r="X273" i="6" s="1"/>
  <c r="Q283" i="6"/>
  <c r="X38" i="6"/>
  <c r="X283" i="6" s="1"/>
  <c r="AA51" i="6"/>
  <c r="X51" i="6"/>
  <c r="X296" i="6" s="1"/>
  <c r="Q360" i="6"/>
  <c r="X115" i="6"/>
  <c r="X360" i="6" s="1"/>
  <c r="Q284" i="6"/>
  <c r="X39" i="6"/>
  <c r="X284" i="6" s="1"/>
  <c r="Q277" i="6"/>
  <c r="X32" i="6"/>
  <c r="X277" i="6" s="1"/>
  <c r="Q269" i="6"/>
  <c r="X24" i="6"/>
  <c r="X269" i="6" s="1"/>
  <c r="Y317" i="6"/>
  <c r="Y316" i="6" s="1"/>
  <c r="Y337" i="6" s="1"/>
  <c r="X237" i="6"/>
  <c r="X317" i="6"/>
  <c r="X312" i="6"/>
  <c r="X313" i="6"/>
  <c r="X326" i="6"/>
  <c r="S374" i="6"/>
  <c r="S378" i="6" s="1"/>
  <c r="V321" i="6"/>
  <c r="Y129" i="6"/>
  <c r="Y133" i="6" s="1"/>
  <c r="U374" i="6"/>
  <c r="V270" i="6"/>
  <c r="P337" i="6"/>
  <c r="P374" i="6" s="1"/>
  <c r="P378" i="6" s="1"/>
  <c r="V292" i="6"/>
  <c r="R92" i="6"/>
  <c r="R28" i="1" s="1"/>
  <c r="R133" i="1" s="1"/>
  <c r="V281" i="6"/>
  <c r="K337" i="6"/>
  <c r="K374" i="6" s="1"/>
  <c r="K378" i="6" s="1"/>
  <c r="V349" i="6"/>
  <c r="V372" i="6" s="1"/>
  <c r="V352" i="6"/>
  <c r="V301" i="6"/>
  <c r="Z248" i="6"/>
  <c r="AA145" i="6"/>
  <c r="V33" i="6"/>
  <c r="V92" i="6" s="1"/>
  <c r="AA102" i="6"/>
  <c r="Q347" i="6"/>
  <c r="N372" i="6"/>
  <c r="Y372" i="6"/>
  <c r="V127" i="6"/>
  <c r="Z372" i="6"/>
  <c r="V265" i="6"/>
  <c r="V264" i="6" s="1"/>
  <c r="R278" i="6"/>
  <c r="R337" i="6" s="1"/>
  <c r="R374" i="6" s="1"/>
  <c r="R378" i="6" s="1"/>
  <c r="Q268" i="6"/>
  <c r="Q267" i="6" s="1"/>
  <c r="Q365" i="6"/>
  <c r="Q322" i="6"/>
  <c r="Q291" i="6"/>
  <c r="X369" i="6"/>
  <c r="Q369" i="6"/>
  <c r="T374" i="6"/>
  <c r="T378" i="6" s="1"/>
  <c r="Q289" i="6"/>
  <c r="Q287" i="6" s="1"/>
  <c r="W42" i="6"/>
  <c r="W287" i="6"/>
  <c r="AA192" i="6"/>
  <c r="Q317" i="6"/>
  <c r="Q167" i="6"/>
  <c r="AA167" i="6" s="1"/>
  <c r="Q296" i="6"/>
  <c r="X106" i="6"/>
  <c r="X351" i="6" s="1"/>
  <c r="Q351" i="6"/>
  <c r="Q349" i="6" s="1"/>
  <c r="Q361" i="6"/>
  <c r="AA103" i="6"/>
  <c r="Q348" i="6"/>
  <c r="M337" i="6"/>
  <c r="M374" i="6" s="1"/>
  <c r="M378" i="6" s="1"/>
  <c r="R250" i="6"/>
  <c r="R254" i="6" s="1"/>
  <c r="AA23" i="6"/>
  <c r="AA172" i="6"/>
  <c r="AA186" i="6"/>
  <c r="AA121" i="6"/>
  <c r="Q52" i="6"/>
  <c r="S38" i="1"/>
  <c r="S250" i="6"/>
  <c r="S254" i="6" s="1"/>
  <c r="S256" i="6" s="1"/>
  <c r="AA60" i="6"/>
  <c r="AA114" i="6"/>
  <c r="AA85" i="6"/>
  <c r="AA69" i="6"/>
  <c r="AA37" i="6"/>
  <c r="AA83" i="6"/>
  <c r="AA63" i="6"/>
  <c r="AA112" i="6"/>
  <c r="AA67" i="6"/>
  <c r="AA49" i="6"/>
  <c r="AA40" i="6"/>
  <c r="AA29" i="6"/>
  <c r="AA41" i="6"/>
  <c r="AA122" i="6"/>
  <c r="AA113" i="6"/>
  <c r="AA27" i="6"/>
  <c r="AA70" i="6"/>
  <c r="O38" i="1"/>
  <c r="O250" i="6"/>
  <c r="O254" i="6" s="1"/>
  <c r="AA96" i="6"/>
  <c r="AA110" i="6"/>
  <c r="AA84" i="6"/>
  <c r="AA64" i="6"/>
  <c r="AA30" i="6"/>
  <c r="AA80" i="6"/>
  <c r="AA58" i="6"/>
  <c r="AA108" i="6"/>
  <c r="AA78" i="6"/>
  <c r="AA62" i="6"/>
  <c r="AA43" i="6"/>
  <c r="X287" i="6"/>
  <c r="AA28" i="6"/>
  <c r="AA38" i="6"/>
  <c r="AA115" i="6"/>
  <c r="AA39" i="6"/>
  <c r="AA32" i="6"/>
  <c r="AA24" i="6"/>
  <c r="U38" i="1"/>
  <c r="U250" i="6"/>
  <c r="U254" i="6" s="1"/>
  <c r="AA35" i="6"/>
  <c r="AA81" i="6"/>
  <c r="AA59" i="6"/>
  <c r="AA117" i="6"/>
  <c r="X362" i="6"/>
  <c r="AA75" i="6"/>
  <c r="X75" i="6"/>
  <c r="X320" i="6" s="1"/>
  <c r="AA50" i="6"/>
  <c r="AA73" i="6"/>
  <c r="AA57" i="6"/>
  <c r="AA89" i="6"/>
  <c r="AA48" i="6"/>
  <c r="AA111" i="6"/>
  <c r="AA79" i="6"/>
  <c r="AA105" i="6"/>
  <c r="X105" i="6"/>
  <c r="X350" i="6" s="1"/>
  <c r="AA66" i="6"/>
  <c r="AA54" i="6"/>
  <c r="AA125" i="6"/>
  <c r="K38" i="1"/>
  <c r="L38" i="1" s="1"/>
  <c r="K250" i="6"/>
  <c r="K254" i="6" s="1"/>
  <c r="K256" i="6" s="1"/>
  <c r="P38" i="1"/>
  <c r="P135" i="1" s="1"/>
  <c r="P250" i="6"/>
  <c r="P254" i="6" s="1"/>
  <c r="M38" i="1"/>
  <c r="M250" i="6"/>
  <c r="M254" i="6" s="1"/>
  <c r="M256" i="6" s="1"/>
  <c r="AA219" i="6"/>
  <c r="AA26" i="6"/>
  <c r="AA118" i="6"/>
  <c r="X363" i="6"/>
  <c r="AA88" i="6"/>
  <c r="AA74" i="6"/>
  <c r="AA87" i="6"/>
  <c r="AA68" i="6"/>
  <c r="AA90" i="6"/>
  <c r="AA55" i="6"/>
  <c r="AA82" i="6"/>
  <c r="AA34" i="6"/>
  <c r="AA61" i="6"/>
  <c r="AA21" i="6"/>
  <c r="AA72" i="6"/>
  <c r="AA31" i="6"/>
  <c r="AA109" i="6"/>
  <c r="AA20" i="6"/>
  <c r="T36" i="1"/>
  <c r="T250" i="6"/>
  <c r="T254" i="6" s="1"/>
  <c r="AA228" i="6"/>
  <c r="O127" i="6"/>
  <c r="Z129" i="6"/>
  <c r="Z133" i="6" s="1"/>
  <c r="U30" i="1"/>
  <c r="U135" i="1" s="1"/>
  <c r="U129" i="6"/>
  <c r="U133" i="6" s="1"/>
  <c r="L30" i="1"/>
  <c r="L135" i="1" s="1"/>
  <c r="S30" i="1"/>
  <c r="S129" i="6"/>
  <c r="S133" i="6" s="1"/>
  <c r="S135" i="6" s="1"/>
  <c r="T30" i="1"/>
  <c r="T135" i="1" s="1"/>
  <c r="T129" i="6"/>
  <c r="T133" i="6" s="1"/>
  <c r="T135" i="6" s="1"/>
  <c r="V248" i="6"/>
  <c r="V38" i="1" s="1"/>
  <c r="AA44" i="6"/>
  <c r="S36" i="1"/>
  <c r="S133" i="1" s="1"/>
  <c r="R38" i="1"/>
  <c r="N254" i="6"/>
  <c r="N38" i="1"/>
  <c r="M36" i="1"/>
  <c r="Z213" i="6"/>
  <c r="Z250" i="6" s="1"/>
  <c r="K36" i="1"/>
  <c r="Q107" i="6"/>
  <c r="AA107" i="6" s="1"/>
  <c r="N127" i="6"/>
  <c r="X42" i="6"/>
  <c r="P127" i="6"/>
  <c r="Q65" i="6"/>
  <c r="AA65" i="6" s="1"/>
  <c r="Q19" i="6"/>
  <c r="AA19" i="6" s="1"/>
  <c r="M92" i="6"/>
  <c r="M28" i="1" s="1"/>
  <c r="O92" i="6"/>
  <c r="O28" i="1" s="1"/>
  <c r="O133" i="1" s="1"/>
  <c r="Q42" i="6"/>
  <c r="AA42" i="6" s="1"/>
  <c r="X45" i="6"/>
  <c r="AA45" i="6"/>
  <c r="Q119" i="6"/>
  <c r="AA120" i="6"/>
  <c r="P92" i="6"/>
  <c r="P28" i="1" s="1"/>
  <c r="P133" i="1" s="1"/>
  <c r="AA53" i="6"/>
  <c r="Q104" i="6"/>
  <c r="AA104" i="6" s="1"/>
  <c r="AA106" i="6"/>
  <c r="Q76" i="6"/>
  <c r="AA76" i="6" s="1"/>
  <c r="AA77" i="6"/>
  <c r="Q123" i="6"/>
  <c r="AA124" i="6"/>
  <c r="Q22" i="6"/>
  <c r="AA22" i="6" s="1"/>
  <c r="Q33" i="6"/>
  <c r="Q36" i="6"/>
  <c r="Q25" i="6"/>
  <c r="AA25" i="6" s="1"/>
  <c r="Q56" i="6"/>
  <c r="N92" i="6"/>
  <c r="N28" i="1" s="1"/>
  <c r="N133" i="1" s="1"/>
  <c r="Q47" i="6"/>
  <c r="AA47" i="6" s="1"/>
  <c r="Q71" i="6"/>
  <c r="AA71" i="6" s="1"/>
  <c r="M127" i="6"/>
  <c r="G133" i="6"/>
  <c r="Q116" i="6"/>
  <c r="AA142" i="6"/>
  <c r="U378" i="6"/>
  <c r="Y213" i="6"/>
  <c r="Y250" i="6" s="1"/>
  <c r="V213" i="6"/>
  <c r="AA156" i="6"/>
  <c r="Q98" i="6"/>
  <c r="AA98" i="6" s="1"/>
  <c r="AA171" i="6"/>
  <c r="AA240" i="6"/>
  <c r="AA197" i="6"/>
  <c r="Q248" i="6"/>
  <c r="W127" i="6"/>
  <c r="Q213" i="6" l="1"/>
  <c r="Q36" i="1" s="1"/>
  <c r="Q352" i="6"/>
  <c r="Q297" i="6"/>
  <c r="R256" i="6"/>
  <c r="Q278" i="6"/>
  <c r="AA52" i="6"/>
  <c r="AA33" i="6"/>
  <c r="Q301" i="6"/>
  <c r="M133" i="1"/>
  <c r="Q310" i="6"/>
  <c r="N374" i="6"/>
  <c r="N378" i="6" s="1"/>
  <c r="Q281" i="6"/>
  <c r="Q270" i="6"/>
  <c r="X316" i="6"/>
  <c r="K28" i="1"/>
  <c r="X270" i="6"/>
  <c r="K129" i="6"/>
  <c r="K133" i="6" s="1"/>
  <c r="K135" i="6" s="1"/>
  <c r="L28" i="1"/>
  <c r="V129" i="6"/>
  <c r="Q316" i="6"/>
  <c r="W92" i="6"/>
  <c r="W129" i="6" s="1"/>
  <c r="W133" i="6" s="1"/>
  <c r="S135" i="1"/>
  <c r="W38" i="1"/>
  <c r="Q321" i="6"/>
  <c r="T133" i="1"/>
  <c r="Y254" i="6"/>
  <c r="R129" i="6"/>
  <c r="R133" i="6" s="1"/>
  <c r="R135" i="6" s="1"/>
  <c r="Q292" i="6"/>
  <c r="W337" i="6"/>
  <c r="W374" i="6" s="1"/>
  <c r="W378" i="6" s="1"/>
  <c r="Q368" i="6"/>
  <c r="Q364" i="6"/>
  <c r="AA36" i="6"/>
  <c r="X36" i="6"/>
  <c r="Z254" i="6"/>
  <c r="AA123" i="6"/>
  <c r="X123" i="6"/>
  <c r="AA119" i="6"/>
  <c r="X119" i="6"/>
  <c r="X364" i="6"/>
  <c r="Y374" i="6"/>
  <c r="Y378" i="6" s="1"/>
  <c r="V337" i="6"/>
  <c r="V374" i="6" s="1"/>
  <c r="V378" i="6" s="1"/>
  <c r="Z374" i="6"/>
  <c r="Z378" i="6" s="1"/>
  <c r="X310" i="6"/>
  <c r="X361" i="6"/>
  <c r="X98" i="6"/>
  <c r="X321" i="6"/>
  <c r="T379" i="6"/>
  <c r="X22" i="6"/>
  <c r="X267" i="6"/>
  <c r="S379" i="6"/>
  <c r="X281" i="6"/>
  <c r="X297" i="6"/>
  <c r="X370" i="6"/>
  <c r="X368" i="6" s="1"/>
  <c r="X47" i="6"/>
  <c r="X292" i="6"/>
  <c r="X301" i="6"/>
  <c r="X352" i="6"/>
  <c r="U379" i="6"/>
  <c r="X33" i="6"/>
  <c r="X278" i="6"/>
  <c r="Q372" i="6"/>
  <c r="X76" i="6"/>
  <c r="X56" i="6"/>
  <c r="X25" i="6"/>
  <c r="X65" i="6"/>
  <c r="X116" i="6"/>
  <c r="X107" i="6"/>
  <c r="Q250" i="6"/>
  <c r="X19" i="6"/>
  <c r="X71" i="6"/>
  <c r="X52" i="6"/>
  <c r="V250" i="6"/>
  <c r="V254" i="6" s="1"/>
  <c r="N30" i="1"/>
  <c r="N135" i="1" s="1"/>
  <c r="N129" i="6"/>
  <c r="N133" i="6" s="1"/>
  <c r="N135" i="6" s="1"/>
  <c r="O30" i="1"/>
  <c r="O135" i="1" s="1"/>
  <c r="O129" i="6"/>
  <c r="O133" i="6" s="1"/>
  <c r="O135" i="6" s="1"/>
  <c r="R30" i="1"/>
  <c r="R135" i="1" s="1"/>
  <c r="P129" i="6"/>
  <c r="P133" i="6" s="1"/>
  <c r="P379" i="6" s="1"/>
  <c r="M30" i="1"/>
  <c r="M135" i="1" s="1"/>
  <c r="M129" i="6"/>
  <c r="M133" i="6" s="1"/>
  <c r="M135" i="6" s="1"/>
  <c r="Q127" i="6"/>
  <c r="AA116" i="6"/>
  <c r="Q92" i="6"/>
  <c r="AA92" i="6" s="1"/>
  <c r="AA56" i="6"/>
  <c r="AA213" i="6"/>
  <c r="X213" i="6"/>
  <c r="AA248" i="6"/>
  <c r="X248" i="6"/>
  <c r="Y379" i="6" l="1"/>
  <c r="Q337" i="6"/>
  <c r="Q374" i="6" s="1"/>
  <c r="Q378" i="6" s="1"/>
  <c r="K379" i="6"/>
  <c r="W379" i="6"/>
  <c r="R379" i="6"/>
  <c r="M379" i="6"/>
  <c r="O379" i="6"/>
  <c r="X372" i="6"/>
  <c r="X337" i="6"/>
  <c r="N379" i="6"/>
  <c r="X250" i="6"/>
  <c r="X254" i="6" s="1"/>
  <c r="Q129" i="6"/>
  <c r="Q133" i="6" s="1"/>
  <c r="Q135" i="6" s="1"/>
  <c r="X92" i="6"/>
  <c r="X127" i="6"/>
  <c r="AA127" i="6"/>
  <c r="Q30" i="1"/>
  <c r="V133" i="6"/>
  <c r="V379" i="6" s="1"/>
  <c r="AA250" i="6"/>
  <c r="Q254" i="6"/>
  <c r="X374" i="6" l="1"/>
  <c r="X378" i="6" s="1"/>
  <c r="Q379" i="6"/>
  <c r="X129" i="6"/>
  <c r="X133" i="6" s="1"/>
  <c r="AA129" i="6"/>
  <c r="AA133" i="6"/>
  <c r="AA254" i="6"/>
  <c r="X379" i="6" l="1"/>
  <c r="K134" i="1"/>
  <c r="E41" i="1"/>
  <c r="K41" i="1"/>
  <c r="O41" i="1"/>
  <c r="P41" i="1"/>
  <c r="G42" i="1"/>
  <c r="L42" i="1"/>
  <c r="Q42" i="1"/>
  <c r="V42" i="1"/>
  <c r="F43" i="1"/>
  <c r="F41" i="1" s="1"/>
  <c r="L43" i="1"/>
  <c r="M43" i="1"/>
  <c r="M41" i="1" s="1"/>
  <c r="N43" i="1"/>
  <c r="N41" i="1" s="1"/>
  <c r="R43" i="1"/>
  <c r="R41" i="1" s="1"/>
  <c r="S43" i="1"/>
  <c r="S41" i="1" s="1"/>
  <c r="T43" i="1"/>
  <c r="T41" i="1" s="1"/>
  <c r="U43" i="1"/>
  <c r="U41" i="1" s="1"/>
  <c r="Y43" i="1"/>
  <c r="Z43" i="1"/>
  <c r="G44" i="1"/>
  <c r="L44" i="1"/>
  <c r="Q44" i="1"/>
  <c r="V44" i="1"/>
  <c r="G45" i="1"/>
  <c r="L45" i="1"/>
  <c r="Q45" i="1"/>
  <c r="V45" i="1"/>
  <c r="E48" i="1"/>
  <c r="F48" i="1"/>
  <c r="K48" i="1"/>
  <c r="M48" i="1"/>
  <c r="N48" i="1"/>
  <c r="P48" i="1"/>
  <c r="R48" i="1"/>
  <c r="S48" i="1"/>
  <c r="T48" i="1"/>
  <c r="U48" i="1"/>
  <c r="Y48" i="1"/>
  <c r="Z48" i="1"/>
  <c r="G49" i="1"/>
  <c r="L49" i="1"/>
  <c r="Q49" i="1"/>
  <c r="V49" i="1"/>
  <c r="G50" i="1"/>
  <c r="L50" i="1"/>
  <c r="Q50" i="1"/>
  <c r="V50" i="1"/>
  <c r="G51" i="1"/>
  <c r="L51" i="1"/>
  <c r="Q51" i="1"/>
  <c r="V51" i="1"/>
  <c r="G52" i="1"/>
  <c r="L52" i="1"/>
  <c r="O52" i="1"/>
  <c r="O48" i="1" s="1"/>
  <c r="V52" i="1"/>
  <c r="E56" i="1"/>
  <c r="F56" i="1"/>
  <c r="K56" i="1"/>
  <c r="M56" i="1"/>
  <c r="N56" i="1"/>
  <c r="O56" i="1"/>
  <c r="P56" i="1"/>
  <c r="R56" i="1"/>
  <c r="S56" i="1"/>
  <c r="T56" i="1"/>
  <c r="U56" i="1"/>
  <c r="W56" i="1"/>
  <c r="X56" i="1"/>
  <c r="Y56" i="1"/>
  <c r="Z56" i="1"/>
  <c r="E58" i="1"/>
  <c r="F58" i="1"/>
  <c r="L58" i="1"/>
  <c r="M58" i="1"/>
  <c r="N58" i="1"/>
  <c r="O58" i="1"/>
  <c r="P58" i="1"/>
  <c r="R58" i="1"/>
  <c r="S58" i="1"/>
  <c r="T58" i="1"/>
  <c r="U58" i="1"/>
  <c r="Y58" i="1"/>
  <c r="Z58" i="1"/>
  <c r="G63" i="1"/>
  <c r="L63" i="1"/>
  <c r="Q63" i="1"/>
  <c r="V63" i="1"/>
  <c r="F64" i="1"/>
  <c r="F57" i="1" s="1"/>
  <c r="G57" i="1" s="1"/>
  <c r="L57" i="1"/>
  <c r="M64" i="1"/>
  <c r="M57" i="1" s="1"/>
  <c r="N64" i="1"/>
  <c r="N57" i="1" s="1"/>
  <c r="R64" i="1"/>
  <c r="R57" i="1" s="1"/>
  <c r="S64" i="1"/>
  <c r="S57" i="1" s="1"/>
  <c r="T64" i="1"/>
  <c r="T57" i="1" s="1"/>
  <c r="U64" i="1"/>
  <c r="U57" i="1" s="1"/>
  <c r="Y64" i="1"/>
  <c r="Y57" i="1" s="1"/>
  <c r="Z64" i="1"/>
  <c r="Z57" i="1" s="1"/>
  <c r="G65" i="1"/>
  <c r="L65" i="1"/>
  <c r="Q65" i="1"/>
  <c r="V65" i="1"/>
  <c r="E66" i="1"/>
  <c r="E59" i="1" s="1"/>
  <c r="E135" i="1" s="1"/>
  <c r="F66" i="1"/>
  <c r="J135" i="1"/>
  <c r="K66" i="1"/>
  <c r="K62" i="1" s="1"/>
  <c r="M66" i="1"/>
  <c r="M59" i="1" s="1"/>
  <c r="N66" i="1"/>
  <c r="N59" i="1" s="1"/>
  <c r="O66" i="1"/>
  <c r="O62" i="1" s="1"/>
  <c r="P66" i="1"/>
  <c r="P62" i="1" s="1"/>
  <c r="R66" i="1"/>
  <c r="R59" i="1" s="1"/>
  <c r="S66" i="1"/>
  <c r="S59" i="1" s="1"/>
  <c r="T66" i="1"/>
  <c r="T59" i="1" s="1"/>
  <c r="U66" i="1"/>
  <c r="U59" i="1" s="1"/>
  <c r="Y66" i="1"/>
  <c r="Y59" i="1" s="1"/>
  <c r="Z66" i="1"/>
  <c r="Z59" i="1" s="1"/>
  <c r="E69" i="1"/>
  <c r="F69" i="1"/>
  <c r="K69" i="1"/>
  <c r="M69" i="1"/>
  <c r="N69" i="1"/>
  <c r="O69" i="1"/>
  <c r="P69" i="1"/>
  <c r="R69" i="1"/>
  <c r="S69" i="1"/>
  <c r="T69" i="1"/>
  <c r="U69" i="1"/>
  <c r="Y69" i="1"/>
  <c r="Z69" i="1"/>
  <c r="G70" i="1"/>
  <c r="L70" i="1"/>
  <c r="Q70" i="1"/>
  <c r="V70" i="1"/>
  <c r="G71" i="1"/>
  <c r="L71" i="1"/>
  <c r="Q71" i="1"/>
  <c r="V71" i="1"/>
  <c r="G72" i="1"/>
  <c r="L72" i="1"/>
  <c r="Q72" i="1"/>
  <c r="V72" i="1"/>
  <c r="G73" i="1"/>
  <c r="L73" i="1"/>
  <c r="Q73" i="1"/>
  <c r="V73" i="1"/>
  <c r="M77" i="1"/>
  <c r="M127" i="1" s="1"/>
  <c r="N77" i="1"/>
  <c r="O77" i="1"/>
  <c r="O127" i="1" s="1"/>
  <c r="P77" i="1"/>
  <c r="Q77" i="1"/>
  <c r="X77" i="1" s="1"/>
  <c r="X127" i="1" s="1"/>
  <c r="M78" i="1"/>
  <c r="N78" i="1"/>
  <c r="O78" i="1"/>
  <c r="P78" i="1"/>
  <c r="Q78" i="1"/>
  <c r="X78" i="1" s="1"/>
  <c r="Q79" i="1"/>
  <c r="X79" i="1" s="1"/>
  <c r="M80" i="1"/>
  <c r="N80" i="1"/>
  <c r="O80" i="1"/>
  <c r="P80" i="1"/>
  <c r="Q80" i="1"/>
  <c r="X80" i="1" s="1"/>
  <c r="M81" i="1"/>
  <c r="N81" i="1"/>
  <c r="O81" i="1"/>
  <c r="P81" i="1"/>
  <c r="Q81" i="1"/>
  <c r="X81" i="1" s="1"/>
  <c r="M82" i="1"/>
  <c r="N82" i="1"/>
  <c r="O82" i="1"/>
  <c r="P82" i="1"/>
  <c r="Q82" i="1"/>
  <c r="X82" i="1" s="1"/>
  <c r="M83" i="1"/>
  <c r="N83" i="1"/>
  <c r="O83" i="1"/>
  <c r="P83" i="1"/>
  <c r="Q83" i="1"/>
  <c r="X83" i="1" s="1"/>
  <c r="Q84" i="1"/>
  <c r="X84" i="1" s="1"/>
  <c r="M85" i="1"/>
  <c r="N85" i="1"/>
  <c r="O85" i="1"/>
  <c r="P85" i="1"/>
  <c r="Q85" i="1"/>
  <c r="X85" i="1" s="1"/>
  <c r="M86" i="1"/>
  <c r="N86" i="1"/>
  <c r="O86" i="1"/>
  <c r="P86" i="1"/>
  <c r="Q86" i="1"/>
  <c r="X86" i="1" s="1"/>
  <c r="Q87" i="1"/>
  <c r="X87" i="1" s="1"/>
  <c r="M88" i="1"/>
  <c r="Q88" i="1" s="1"/>
  <c r="X88" i="1" s="1"/>
  <c r="N88" i="1"/>
  <c r="O88" i="1"/>
  <c r="P88" i="1"/>
  <c r="M89" i="1"/>
  <c r="N89" i="1"/>
  <c r="O89" i="1"/>
  <c r="P89" i="1"/>
  <c r="Q89" i="1"/>
  <c r="X89" i="1" s="1"/>
  <c r="M90" i="1"/>
  <c r="N90" i="1"/>
  <c r="O90" i="1"/>
  <c r="P90" i="1"/>
  <c r="Q90" i="1"/>
  <c r="X90" i="1" s="1"/>
  <c r="Q91" i="1"/>
  <c r="X91" i="1" s="1"/>
  <c r="M92" i="1"/>
  <c r="Q92" i="1" s="1"/>
  <c r="X92" i="1" s="1"/>
  <c r="N92" i="1"/>
  <c r="O92" i="1"/>
  <c r="P92" i="1"/>
  <c r="M93" i="1"/>
  <c r="Q93" i="1" s="1"/>
  <c r="X93" i="1" s="1"/>
  <c r="N93" i="1"/>
  <c r="O93" i="1"/>
  <c r="P93" i="1"/>
  <c r="M94" i="1"/>
  <c r="N94" i="1"/>
  <c r="O94" i="1"/>
  <c r="P94" i="1"/>
  <c r="Q94" i="1"/>
  <c r="X94" i="1" s="1"/>
  <c r="M95" i="1"/>
  <c r="N95" i="1"/>
  <c r="O95" i="1"/>
  <c r="P95" i="1"/>
  <c r="Q95" i="1"/>
  <c r="X95" i="1" s="1"/>
  <c r="M96" i="1"/>
  <c r="N96" i="1"/>
  <c r="O96" i="1"/>
  <c r="P96" i="1"/>
  <c r="Q96" i="1"/>
  <c r="X96" i="1" s="1"/>
  <c r="Q97" i="1"/>
  <c r="X97" i="1" s="1"/>
  <c r="M98" i="1"/>
  <c r="N98" i="1"/>
  <c r="O98" i="1"/>
  <c r="P98" i="1"/>
  <c r="Q98" i="1"/>
  <c r="X98" i="1" s="1"/>
  <c r="M99" i="1"/>
  <c r="N99" i="1"/>
  <c r="O99" i="1"/>
  <c r="P99" i="1"/>
  <c r="Q99" i="1"/>
  <c r="X99" i="1" s="1"/>
  <c r="Q100" i="1"/>
  <c r="X100" i="1" s="1"/>
  <c r="M101" i="1"/>
  <c r="N101" i="1"/>
  <c r="O101" i="1"/>
  <c r="P101" i="1"/>
  <c r="Q101" i="1"/>
  <c r="X101" i="1" s="1"/>
  <c r="M102" i="1"/>
  <c r="N102" i="1"/>
  <c r="O102" i="1"/>
  <c r="P102" i="1"/>
  <c r="Q102" i="1"/>
  <c r="X102" i="1" s="1"/>
  <c r="Q103" i="1"/>
  <c r="X103" i="1" s="1"/>
  <c r="M104" i="1"/>
  <c r="Q104" i="1" s="1"/>
  <c r="X104" i="1" s="1"/>
  <c r="N104" i="1"/>
  <c r="O104" i="1"/>
  <c r="P104" i="1"/>
  <c r="M105" i="1"/>
  <c r="Q105" i="1" s="1"/>
  <c r="X105" i="1" s="1"/>
  <c r="N105" i="1"/>
  <c r="O105" i="1"/>
  <c r="P105" i="1"/>
  <c r="Q106" i="1"/>
  <c r="X106" i="1" s="1"/>
  <c r="M107" i="1"/>
  <c r="N107" i="1"/>
  <c r="O107" i="1"/>
  <c r="P107" i="1"/>
  <c r="Q107" i="1"/>
  <c r="X107" i="1" s="1"/>
  <c r="M108" i="1"/>
  <c r="Q108" i="1" s="1"/>
  <c r="X108" i="1" s="1"/>
  <c r="N108" i="1"/>
  <c r="O108" i="1"/>
  <c r="P108" i="1"/>
  <c r="M109" i="1"/>
  <c r="N109" i="1"/>
  <c r="O109" i="1"/>
  <c r="P109" i="1"/>
  <c r="Q109" i="1"/>
  <c r="X109" i="1" s="1"/>
  <c r="M110" i="1"/>
  <c r="N110" i="1"/>
  <c r="O110" i="1"/>
  <c r="P110" i="1"/>
  <c r="Q110" i="1"/>
  <c r="X110" i="1" s="1"/>
  <c r="Q111" i="1"/>
  <c r="X111" i="1" s="1"/>
  <c r="M112" i="1"/>
  <c r="N112" i="1"/>
  <c r="O112" i="1"/>
  <c r="P112" i="1"/>
  <c r="Q112" i="1"/>
  <c r="X112" i="1" s="1"/>
  <c r="M113" i="1"/>
  <c r="Q113" i="1" s="1"/>
  <c r="X113" i="1" s="1"/>
  <c r="N113" i="1"/>
  <c r="O113" i="1"/>
  <c r="P113" i="1"/>
  <c r="M114" i="1"/>
  <c r="N114" i="1"/>
  <c r="O114" i="1"/>
  <c r="P114" i="1"/>
  <c r="Q114" i="1"/>
  <c r="X114" i="1" s="1"/>
  <c r="Q115" i="1"/>
  <c r="X115" i="1" s="1"/>
  <c r="Q116" i="1"/>
  <c r="X116" i="1" s="1"/>
  <c r="M117" i="1"/>
  <c r="Q117" i="1" s="1"/>
  <c r="X117" i="1" s="1"/>
  <c r="N117" i="1"/>
  <c r="O117" i="1"/>
  <c r="P117" i="1"/>
  <c r="M118" i="1"/>
  <c r="Q118" i="1" s="1"/>
  <c r="X118" i="1" s="1"/>
  <c r="N118" i="1"/>
  <c r="O118" i="1"/>
  <c r="P118" i="1"/>
  <c r="M119" i="1"/>
  <c r="N119" i="1"/>
  <c r="O119" i="1"/>
  <c r="P119" i="1"/>
  <c r="Q119" i="1"/>
  <c r="X119" i="1" s="1"/>
  <c r="Q120" i="1"/>
  <c r="X120" i="1" s="1"/>
  <c r="M121" i="1"/>
  <c r="Q121" i="1" s="1"/>
  <c r="X121" i="1" s="1"/>
  <c r="N121" i="1"/>
  <c r="O121" i="1"/>
  <c r="P121" i="1"/>
  <c r="M122" i="1"/>
  <c r="N122" i="1"/>
  <c r="O122" i="1"/>
  <c r="P122" i="1"/>
  <c r="Q122" i="1"/>
  <c r="X122" i="1" s="1"/>
  <c r="M123" i="1"/>
  <c r="Q123" i="1" s="1"/>
  <c r="X123" i="1" s="1"/>
  <c r="N123" i="1"/>
  <c r="O123" i="1"/>
  <c r="P123" i="1"/>
  <c r="M124" i="1"/>
  <c r="N124" i="1"/>
  <c r="O124" i="1"/>
  <c r="P124" i="1"/>
  <c r="Q124" i="1"/>
  <c r="X124" i="1" s="1"/>
  <c r="M125" i="1"/>
  <c r="Q125" i="1" s="1"/>
  <c r="X125" i="1" s="1"/>
  <c r="N125" i="1"/>
  <c r="O125" i="1"/>
  <c r="P125" i="1"/>
  <c r="N127" i="1"/>
  <c r="P127" i="1"/>
  <c r="R127" i="1"/>
  <c r="S127" i="1"/>
  <c r="T127" i="1"/>
  <c r="U127" i="1"/>
  <c r="V127" i="1"/>
  <c r="Y127" i="1"/>
  <c r="Z127" i="1"/>
  <c r="E133" i="1"/>
  <c r="H133" i="1"/>
  <c r="J133" i="1"/>
  <c r="G58" i="1" l="1"/>
  <c r="Z41" i="1"/>
  <c r="Z36" i="1"/>
  <c r="Y41" i="1"/>
  <c r="Y36" i="1"/>
  <c r="Q52" i="1"/>
  <c r="X52" i="1" s="1"/>
  <c r="X73" i="1"/>
  <c r="X71" i="1"/>
  <c r="W52" i="1"/>
  <c r="Q66" i="1"/>
  <c r="Q58" i="1"/>
  <c r="W51" i="1"/>
  <c r="W45" i="1"/>
  <c r="W44" i="1"/>
  <c r="W41" i="1" s="1"/>
  <c r="Q127" i="1"/>
  <c r="G66" i="1"/>
  <c r="W65" i="1"/>
  <c r="Q64" i="1"/>
  <c r="Q62" i="1" s="1"/>
  <c r="G64" i="1"/>
  <c r="V58" i="1"/>
  <c r="G69" i="1"/>
  <c r="V48" i="1"/>
  <c r="Q56" i="1"/>
  <c r="X50" i="1"/>
  <c r="V43" i="1"/>
  <c r="V41" i="1" s="1"/>
  <c r="X51" i="1"/>
  <c r="X45" i="1"/>
  <c r="X72" i="1"/>
  <c r="X44" i="1"/>
  <c r="V69" i="1"/>
  <c r="W73" i="1"/>
  <c r="W72" i="1"/>
  <c r="W58" i="1" s="1"/>
  <c r="Q69" i="1"/>
  <c r="L48" i="1"/>
  <c r="W71" i="1"/>
  <c r="L69" i="1"/>
  <c r="X65" i="1"/>
  <c r="G56" i="1"/>
  <c r="G48" i="1"/>
  <c r="L41" i="1"/>
  <c r="S55" i="1"/>
  <c r="E55" i="1"/>
  <c r="R55" i="1"/>
  <c r="N55" i="1"/>
  <c r="V59" i="1"/>
  <c r="Q57" i="1"/>
  <c r="Z55" i="1"/>
  <c r="U55" i="1"/>
  <c r="M55" i="1"/>
  <c r="V57" i="1"/>
  <c r="Y55" i="1"/>
  <c r="T55" i="1"/>
  <c r="V66" i="1"/>
  <c r="V64" i="1"/>
  <c r="L64" i="1"/>
  <c r="Z62" i="1"/>
  <c r="R62" i="1"/>
  <c r="N62" i="1"/>
  <c r="F62" i="1"/>
  <c r="P59" i="1"/>
  <c r="V56" i="1"/>
  <c r="Q43" i="1"/>
  <c r="X43" i="1" s="1"/>
  <c r="G43" i="1"/>
  <c r="G41" i="1" s="1"/>
  <c r="Y62" i="1"/>
  <c r="U62" i="1"/>
  <c r="M62" i="1"/>
  <c r="E62" i="1"/>
  <c r="O59" i="1"/>
  <c r="Q59" i="1" s="1"/>
  <c r="K59" i="1"/>
  <c r="K55" i="1" s="1"/>
  <c r="L66" i="1"/>
  <c r="T62" i="1"/>
  <c r="F59" i="1"/>
  <c r="G59" i="1" s="1"/>
  <c r="L56" i="1"/>
  <c r="S62" i="1"/>
  <c r="W48" i="1" l="1"/>
  <c r="X66" i="1"/>
  <c r="X59" i="1" s="1"/>
  <c r="Q48" i="1"/>
  <c r="G62" i="1"/>
  <c r="W69" i="1"/>
  <c r="V55" i="1"/>
  <c r="G55" i="1"/>
  <c r="Q55" i="1"/>
  <c r="V62" i="1"/>
  <c r="X48" i="1"/>
  <c r="X58" i="1"/>
  <c r="X55" i="1" s="1"/>
  <c r="X41" i="1"/>
  <c r="L62" i="1"/>
  <c r="X69" i="1"/>
  <c r="Q41" i="1"/>
  <c r="L59" i="1"/>
  <c r="L55" i="1" s="1"/>
  <c r="H135" i="1"/>
  <c r="F55" i="1"/>
  <c r="P55" i="1"/>
  <c r="O55" i="1"/>
  <c r="W64" i="1"/>
  <c r="X64" i="1"/>
  <c r="X62" i="1" s="1"/>
  <c r="W66" i="1"/>
  <c r="W59" i="1" s="1"/>
  <c r="W57" i="1" l="1"/>
  <c r="W55" i="1" s="1"/>
  <c r="W62" i="1"/>
  <c r="K26" i="1" l="1"/>
  <c r="F139" i="1" l="1"/>
  <c r="I139" i="1"/>
  <c r="M139" i="1"/>
  <c r="N139" i="1" l="1"/>
  <c r="Z38" i="1"/>
  <c r="Y38" i="1"/>
  <c r="I135" i="1"/>
  <c r="F135" i="1"/>
  <c r="G135" i="1" s="1"/>
  <c r="Z37" i="1"/>
  <c r="Z134" i="1" s="1"/>
  <c r="Y37" i="1"/>
  <c r="Y134" i="1" s="1"/>
  <c r="R37" i="1"/>
  <c r="R134" i="1" s="1"/>
  <c r="J134" i="1"/>
  <c r="I134" i="1"/>
  <c r="H134" i="1"/>
  <c r="F134" i="1"/>
  <c r="E134" i="1"/>
  <c r="I133" i="1"/>
  <c r="F133" i="1"/>
  <c r="G133" i="1" s="1"/>
  <c r="Z35" i="1"/>
  <c r="Z132" i="1" s="1"/>
  <c r="Y35" i="1"/>
  <c r="Y132" i="1" s="1"/>
  <c r="U35" i="1"/>
  <c r="U132" i="1" s="1"/>
  <c r="T35" i="1"/>
  <c r="T132" i="1" s="1"/>
  <c r="S35" i="1"/>
  <c r="S132" i="1" s="1"/>
  <c r="R35" i="1"/>
  <c r="R132" i="1" s="1"/>
  <c r="P35" i="1"/>
  <c r="P132" i="1" s="1"/>
  <c r="O35" i="1"/>
  <c r="O132" i="1" s="1"/>
  <c r="N35" i="1"/>
  <c r="N132" i="1" s="1"/>
  <c r="M35" i="1"/>
  <c r="M132" i="1" s="1"/>
  <c r="K35" i="1"/>
  <c r="K132" i="1" s="1"/>
  <c r="J132" i="1"/>
  <c r="J131" i="1" s="1"/>
  <c r="I132" i="1"/>
  <c r="I131" i="1" s="1"/>
  <c r="H132" i="1"/>
  <c r="F132" i="1"/>
  <c r="E132" i="1"/>
  <c r="K23" i="1"/>
  <c r="Z30" i="1"/>
  <c r="Y30" i="1"/>
  <c r="J30" i="1"/>
  <c r="J23" i="1" s="1"/>
  <c r="I30" i="1"/>
  <c r="I23" i="1" s="1"/>
  <c r="H30" i="1"/>
  <c r="H23" i="1" s="1"/>
  <c r="F30" i="1"/>
  <c r="E30" i="1"/>
  <c r="V29" i="1"/>
  <c r="Q29" i="1"/>
  <c r="L29" i="1"/>
  <c r="L134" i="1" s="1"/>
  <c r="G29" i="1"/>
  <c r="Z28" i="1"/>
  <c r="Y28" i="1"/>
  <c r="Y133" i="1" s="1"/>
  <c r="J28" i="1"/>
  <c r="J21" i="1" s="1"/>
  <c r="I28" i="1"/>
  <c r="H28" i="1"/>
  <c r="F28" i="1"/>
  <c r="E28" i="1"/>
  <c r="V27" i="1"/>
  <c r="Q27" i="1"/>
  <c r="L27" i="1"/>
  <c r="G27" i="1"/>
  <c r="E23" i="1"/>
  <c r="Z22" i="1"/>
  <c r="Y22" i="1"/>
  <c r="U22" i="1"/>
  <c r="T22" i="1"/>
  <c r="S22" i="1"/>
  <c r="R22" i="1"/>
  <c r="P22" i="1"/>
  <c r="O22" i="1"/>
  <c r="N22" i="1"/>
  <c r="M22" i="1"/>
  <c r="K22" i="1"/>
  <c r="J22" i="1"/>
  <c r="I22" i="1"/>
  <c r="H22" i="1"/>
  <c r="F22" i="1"/>
  <c r="E22" i="1"/>
  <c r="Z20" i="1"/>
  <c r="Y20" i="1"/>
  <c r="X20" i="1"/>
  <c r="W20" i="1"/>
  <c r="U20" i="1"/>
  <c r="T20" i="1"/>
  <c r="S20" i="1"/>
  <c r="R20" i="1"/>
  <c r="P20" i="1"/>
  <c r="O20" i="1"/>
  <c r="N20" i="1"/>
  <c r="M20" i="1"/>
  <c r="K20" i="1"/>
  <c r="J20" i="1"/>
  <c r="I20" i="1"/>
  <c r="H20" i="1"/>
  <c r="F20" i="1"/>
  <c r="E20" i="1"/>
  <c r="Y23" i="1" l="1"/>
  <c r="Y135" i="1"/>
  <c r="Y131" i="1" s="1"/>
  <c r="Z23" i="1"/>
  <c r="Z135" i="1"/>
  <c r="Z131" i="1" s="1"/>
  <c r="Z26" i="1"/>
  <c r="Z133" i="1"/>
  <c r="H26" i="1"/>
  <c r="E26" i="1"/>
  <c r="E21" i="1"/>
  <c r="Y26" i="1"/>
  <c r="Y21" i="1"/>
  <c r="E131" i="1"/>
  <c r="F21" i="1"/>
  <c r="G134" i="1"/>
  <c r="I26" i="1"/>
  <c r="L22" i="1"/>
  <c r="H131" i="1"/>
  <c r="L132" i="1"/>
  <c r="Q132" i="1"/>
  <c r="V132" i="1"/>
  <c r="E19" i="1"/>
  <c r="I21" i="1"/>
  <c r="I19" i="1" s="1"/>
  <c r="Z21" i="1"/>
  <c r="Z19" i="1" s="1"/>
  <c r="G132" i="1"/>
  <c r="F131" i="1"/>
  <c r="G28" i="1"/>
  <c r="W28" i="1" s="1"/>
  <c r="G22" i="1"/>
  <c r="J34" i="1"/>
  <c r="G30" i="1"/>
  <c r="L35" i="1"/>
  <c r="Q35" i="1"/>
  <c r="V35" i="1"/>
  <c r="Y34" i="1"/>
  <c r="V37" i="1"/>
  <c r="V134" i="1" s="1"/>
  <c r="Q22" i="1"/>
  <c r="V22" i="1"/>
  <c r="F23" i="1"/>
  <c r="G23" i="1" s="1"/>
  <c r="F26" i="1"/>
  <c r="J26" i="1"/>
  <c r="F34" i="1"/>
  <c r="J19" i="1"/>
  <c r="H21" i="1"/>
  <c r="H19" i="1" s="1"/>
  <c r="E34" i="1"/>
  <c r="I34" i="1"/>
  <c r="Q37" i="1"/>
  <c r="X37" i="1" s="1"/>
  <c r="M23" i="1"/>
  <c r="Q23" i="1" s="1"/>
  <c r="R23" i="1"/>
  <c r="V23" i="1" s="1"/>
  <c r="N23" i="1"/>
  <c r="S23" i="1"/>
  <c r="O23" i="1"/>
  <c r="T23" i="1"/>
  <c r="P23" i="1"/>
  <c r="U23" i="1"/>
  <c r="U19" i="1" s="1"/>
  <c r="M19" i="1"/>
  <c r="V20" i="1"/>
  <c r="W29" i="1"/>
  <c r="S19" i="1"/>
  <c r="X29" i="1"/>
  <c r="X134" i="1" s="1"/>
  <c r="N19" i="1"/>
  <c r="O19" i="1"/>
  <c r="G20" i="1"/>
  <c r="L23" i="1"/>
  <c r="H34" i="1"/>
  <c r="L20" i="1"/>
  <c r="P19" i="1"/>
  <c r="T19" i="1"/>
  <c r="Y19" i="1"/>
  <c r="K21" i="1"/>
  <c r="K19" i="1" s="1"/>
  <c r="Q20" i="1"/>
  <c r="V30" i="1"/>
  <c r="V135" i="1" s="1"/>
  <c r="W22" i="1" l="1"/>
  <c r="W134" i="1"/>
  <c r="Q134" i="1"/>
  <c r="W35" i="1"/>
  <c r="W132" i="1" s="1"/>
  <c r="X35" i="1"/>
  <c r="X132" i="1" s="1"/>
  <c r="G21" i="1"/>
  <c r="W30" i="1"/>
  <c r="O26" i="1"/>
  <c r="O21" i="1"/>
  <c r="U26" i="1"/>
  <c r="U21" i="1"/>
  <c r="K135" i="1"/>
  <c r="T26" i="1"/>
  <c r="T21" i="1"/>
  <c r="X30" i="1"/>
  <c r="G131" i="1"/>
  <c r="G19" i="1"/>
  <c r="G26" i="1"/>
  <c r="G34" i="1"/>
  <c r="F19" i="1"/>
  <c r="Z34" i="1"/>
  <c r="L26" i="1"/>
  <c r="R26" i="1"/>
  <c r="L21" i="1"/>
  <c r="L19" i="1" s="1"/>
  <c r="X22" i="1"/>
  <c r="Q19" i="1"/>
  <c r="W21" i="1"/>
  <c r="X23" i="1" l="1"/>
  <c r="W23" i="1"/>
  <c r="W135" i="1"/>
  <c r="W26" i="1"/>
  <c r="P26" i="1"/>
  <c r="P21" i="1"/>
  <c r="N26" i="1"/>
  <c r="N21" i="1"/>
  <c r="S26" i="1"/>
  <c r="S21" i="1"/>
  <c r="R21" i="1"/>
  <c r="V28" i="1"/>
  <c r="X19" i="1"/>
  <c r="K133" i="1"/>
  <c r="W19" i="1"/>
  <c r="V26" i="1" l="1"/>
  <c r="M26" i="1"/>
  <c r="Q28" i="1"/>
  <c r="Q133" i="1" s="1"/>
  <c r="M21" i="1"/>
  <c r="Q21" i="1" s="1"/>
  <c r="O131" i="1"/>
  <c r="O34" i="1"/>
  <c r="M34" i="1"/>
  <c r="P131" i="1"/>
  <c r="P34" i="1"/>
  <c r="S131" i="1"/>
  <c r="S34" i="1"/>
  <c r="Q38" i="1"/>
  <c r="N131" i="1"/>
  <c r="N34" i="1"/>
  <c r="K131" i="1"/>
  <c r="V21" i="1"/>
  <c r="V19" i="1" s="1"/>
  <c r="R19" i="1"/>
  <c r="L36" i="1"/>
  <c r="K34" i="1"/>
  <c r="X38" i="1" l="1"/>
  <c r="X135" i="1" s="1"/>
  <c r="Q135" i="1"/>
  <c r="Q131" i="1" s="1"/>
  <c r="L34" i="1"/>
  <c r="W36" i="1"/>
  <c r="X36" i="1"/>
  <c r="X34" i="1" s="1"/>
  <c r="L133" i="1"/>
  <c r="L131" i="1" s="1"/>
  <c r="X28" i="1"/>
  <c r="Q26" i="1"/>
  <c r="M131" i="1"/>
  <c r="T131" i="1"/>
  <c r="T34" i="1"/>
  <c r="V36" i="1"/>
  <c r="V133" i="1" s="1"/>
  <c r="R34" i="1"/>
  <c r="Q34" i="1"/>
  <c r="U131" i="1"/>
  <c r="U34" i="1"/>
  <c r="X133" i="1" l="1"/>
  <c r="X131" i="1" s="1"/>
  <c r="W133" i="1"/>
  <c r="W131" i="1" s="1"/>
  <c r="W34" i="1"/>
  <c r="X21" i="1"/>
  <c r="X26" i="1"/>
  <c r="V34" i="1"/>
  <c r="V131" i="1"/>
  <c r="R131" i="1"/>
</calcChain>
</file>

<file path=xl/sharedStrings.xml><?xml version="1.0" encoding="utf-8"?>
<sst xmlns="http://schemas.openxmlformats.org/spreadsheetml/2006/main" count="1033" uniqueCount="349">
  <si>
    <t>FAR No. 1</t>
  </si>
  <si>
    <t>STATEMENT OF APPROPRIATIONS, ALLOTMENTS, OBLIGATIONS, DISBURSEMENTS AND BALANCES</t>
  </si>
  <si>
    <t>Department:  Department of Social Welfare and Development</t>
  </si>
  <si>
    <t xml:space="preserve">Operating Unit : _____________                     </t>
  </si>
  <si>
    <t>Organization Code (UACS):_____________</t>
  </si>
  <si>
    <t>Program/Activity/Project (P/A/P)                                     and Account Title</t>
  </si>
  <si>
    <t>Account Code</t>
  </si>
  <si>
    <t>Appropriations</t>
  </si>
  <si>
    <t>Allotments</t>
  </si>
  <si>
    <t xml:space="preserve">Current Year Obligations  </t>
  </si>
  <si>
    <t xml:space="preserve">Disbursements </t>
  </si>
  <si>
    <t>Balances</t>
  </si>
  <si>
    <t>Authorized Appropriation</t>
  </si>
  <si>
    <t>Adjustments (Transfer To/From, Realignment)</t>
  </si>
  <si>
    <t>Adjusted Appropriations</t>
  </si>
  <si>
    <t>Allotments Received</t>
  </si>
  <si>
    <t>Adjustments (Withdrawal, Realignment)</t>
  </si>
  <si>
    <t>Transfer To</t>
  </si>
  <si>
    <t>Transfer From</t>
  </si>
  <si>
    <t>Adjusted Total Allotments</t>
  </si>
  <si>
    <t>1st Quarter ending March 31</t>
  </si>
  <si>
    <t>2nd Quarter ending June 30</t>
  </si>
  <si>
    <t>3rd Quarter ending Sept. 30</t>
  </si>
  <si>
    <t>4th Quarter ending Dec. 31</t>
  </si>
  <si>
    <t>Total</t>
  </si>
  <si>
    <t>Unreleased Appropriations</t>
  </si>
  <si>
    <t>Unobligated Allotment</t>
  </si>
  <si>
    <t>Unpaid Obligations</t>
  </si>
  <si>
    <t>Due and Demandable</t>
  </si>
  <si>
    <t>Not Yet Due and Demandable</t>
  </si>
  <si>
    <t>5 = (3 + 4)</t>
  </si>
  <si>
    <t>10 = ((6+(-)7)-8+9)</t>
  </si>
  <si>
    <t>15=(11+12+13+14)</t>
  </si>
  <si>
    <t>20=(16+17+18+19)</t>
  </si>
  <si>
    <t>21=(5-10)</t>
  </si>
  <si>
    <t>22=(10-15)</t>
  </si>
  <si>
    <t>1. CURRENT APPROPRIATIONS</t>
  </si>
  <si>
    <t xml:space="preserve">     A. AGENCY SPECIFIC BUDGET</t>
  </si>
  <si>
    <t>NCDDP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</si>
  <si>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</si>
  <si>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</si>
  <si>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</si>
  <si>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</si>
  <si>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>GOP</t>
  </si>
  <si>
    <t>LP</t>
  </si>
  <si>
    <t xml:space="preserve">     B. SPECIAL PURPOSE FUND</t>
  </si>
  <si>
    <t>WB-IBRD</t>
  </si>
  <si>
    <t>ADB</t>
  </si>
  <si>
    <t>KALAHI - MCC</t>
  </si>
  <si>
    <t xml:space="preserve">    Personal Services</t>
  </si>
  <si>
    <t>Salaries and Wages</t>
  </si>
  <si>
    <t>Salaries and Wages - Regular</t>
  </si>
  <si>
    <t>50101010   01</t>
  </si>
  <si>
    <t>Salaries and Wages - Casual/Contractual</t>
  </si>
  <si>
    <t>50101020   00</t>
  </si>
  <si>
    <t>Other Compensation</t>
  </si>
  <si>
    <t>Personnel Economic Relief Allowance (PERA)</t>
  </si>
  <si>
    <t>50102010   01</t>
  </si>
  <si>
    <t>Representation Allowance (RA)</t>
  </si>
  <si>
    <t>50102020   00</t>
  </si>
  <si>
    <t>Transportation Allowance (TA)</t>
  </si>
  <si>
    <t>50102030   01</t>
  </si>
  <si>
    <t>Clothing/Uniform Allowance</t>
  </si>
  <si>
    <t>50102040   01</t>
  </si>
  <si>
    <t>Subsistence</t>
  </si>
  <si>
    <t>Magna Carta for Public Health Workers</t>
  </si>
  <si>
    <t>50102050   03</t>
  </si>
  <si>
    <t>Magna Carta for Public Social Workers</t>
  </si>
  <si>
    <t>50102050   04</t>
  </si>
  <si>
    <t>Laundry Allowance</t>
  </si>
  <si>
    <t>Civilian</t>
  </si>
  <si>
    <t>50102060   01</t>
  </si>
  <si>
    <t>50102060   04</t>
  </si>
  <si>
    <t>50102060   05</t>
  </si>
  <si>
    <t>Quarters Allowance</t>
  </si>
  <si>
    <t>50102070   01</t>
  </si>
  <si>
    <t>50102070   04</t>
  </si>
  <si>
    <t>50102070   05</t>
  </si>
  <si>
    <t>Productivity Incentive Allowance</t>
  </si>
  <si>
    <t>50102080   01</t>
  </si>
  <si>
    <t>Overseas Allowance</t>
  </si>
  <si>
    <t>50102090   01</t>
  </si>
  <si>
    <t>Honoraria</t>
  </si>
  <si>
    <t>50102100   01</t>
  </si>
  <si>
    <t>50102100   05</t>
  </si>
  <si>
    <t>Hazard Pay</t>
  </si>
  <si>
    <t>50102110   01</t>
  </si>
  <si>
    <t>50102110   06</t>
  </si>
  <si>
    <t>Longevity Pay</t>
  </si>
  <si>
    <t>50102120   01</t>
  </si>
  <si>
    <t>50102120   05</t>
  </si>
  <si>
    <t>Overtime and Night Pay</t>
  </si>
  <si>
    <t>Overtime Pay</t>
  </si>
  <si>
    <t>50102130   01</t>
  </si>
  <si>
    <t>Night-shift Differential Pay</t>
  </si>
  <si>
    <t>50102130   02</t>
  </si>
  <si>
    <t>Year-end Bonus</t>
  </si>
  <si>
    <t>50102140   01</t>
  </si>
  <si>
    <t>Cash Gift</t>
  </si>
  <si>
    <t>50102150   01</t>
  </si>
  <si>
    <t>Other Bonuse and Allowance</t>
  </si>
  <si>
    <t>CNA Incentive</t>
  </si>
  <si>
    <t>50102990   11</t>
  </si>
  <si>
    <t>Productivity Enhancement Incentive</t>
  </si>
  <si>
    <t>50102990   12</t>
  </si>
  <si>
    <t>Performance Based Bonus</t>
  </si>
  <si>
    <t>50102990   14</t>
  </si>
  <si>
    <t>Personnel Benefit Contributions</t>
  </si>
  <si>
    <t>Life and Retirement Insurance Contributions</t>
  </si>
  <si>
    <t>50103010   00</t>
  </si>
  <si>
    <t>Pag-ibig Contributions</t>
  </si>
  <si>
    <t>50103020   01</t>
  </si>
  <si>
    <t>Philhealth Contributions</t>
  </si>
  <si>
    <t>50103030   01</t>
  </si>
  <si>
    <t>Employees Compensation Insurance Premiums</t>
  </si>
  <si>
    <t>50103040   01</t>
  </si>
  <si>
    <t xml:space="preserve">Other Personnel Benefits </t>
  </si>
  <si>
    <t>Pension Benefits</t>
  </si>
  <si>
    <t>50104010   01</t>
  </si>
  <si>
    <t>Retirement Gratuity</t>
  </si>
  <si>
    <t>50104020   01</t>
  </si>
  <si>
    <t>Terminal Leave Benefits</t>
  </si>
  <si>
    <t>50104030   01</t>
  </si>
  <si>
    <t>Lumpsum for Step Increments-Length of Service</t>
  </si>
  <si>
    <t>50104990   10</t>
  </si>
  <si>
    <t>Other Personnel Benefits</t>
  </si>
  <si>
    <t>50104990   99</t>
  </si>
  <si>
    <t>Sub-total, PS</t>
  </si>
  <si>
    <t>TOTAL, SPECIAL PURPOSE FUND</t>
  </si>
  <si>
    <t>Certified Correct:</t>
  </si>
  <si>
    <t>Recommending Approval:</t>
  </si>
  <si>
    <t>Approved by:</t>
  </si>
  <si>
    <t>MATEO G. MONTAÑO</t>
  </si>
  <si>
    <t>Chief, Budget Division</t>
  </si>
  <si>
    <t>Chief Accountant</t>
  </si>
  <si>
    <t>Director, Financial Management Service</t>
  </si>
  <si>
    <t>Undersecretary for GASSG</t>
  </si>
  <si>
    <t>Date:  January 31, 2015</t>
  </si>
  <si>
    <t>KALAHI - AF</t>
  </si>
  <si>
    <t xml:space="preserve">    Maint. &amp; Other Operating Expenses</t>
  </si>
  <si>
    <t>Traveling Expenses</t>
  </si>
  <si>
    <t>Travel Expenses-Local</t>
  </si>
  <si>
    <t>50201010   00</t>
  </si>
  <si>
    <t>Travel Expenses-Foreign</t>
  </si>
  <si>
    <t>50201020   00</t>
  </si>
  <si>
    <t>Training and Scholarship Expenses</t>
  </si>
  <si>
    <t>Training Expenses</t>
  </si>
  <si>
    <t>50202010   00</t>
  </si>
  <si>
    <t>Scholarship Expenses</t>
  </si>
  <si>
    <t>50202020   00</t>
  </si>
  <si>
    <t>Supplies and Materials Expenses</t>
  </si>
  <si>
    <t>Office Supplies Expenses</t>
  </si>
  <si>
    <t>50203010   00</t>
  </si>
  <si>
    <t>Accountable Forms Expenses</t>
  </si>
  <si>
    <t>50203020   00</t>
  </si>
  <si>
    <t>Food Supplies Expenses</t>
  </si>
  <si>
    <t>50203050   00</t>
  </si>
  <si>
    <t>Drugs and Medicines Expenses</t>
  </si>
  <si>
    <t>50203070   00</t>
  </si>
  <si>
    <t>Medical, Dental and Laboratory Supplies Exp.</t>
  </si>
  <si>
    <t>50203080   00</t>
  </si>
  <si>
    <t xml:space="preserve">Gasoline, Oil and Lubricants Expenses </t>
  </si>
  <si>
    <t>50203090   00</t>
  </si>
  <si>
    <t>Other Supplies Expenses</t>
  </si>
  <si>
    <t>50203990   00</t>
  </si>
  <si>
    <t>Utility Expenses</t>
  </si>
  <si>
    <t>Water Expenses</t>
  </si>
  <si>
    <t>50204010   00</t>
  </si>
  <si>
    <t>Electricity Expenses</t>
  </si>
  <si>
    <t>50204020   00</t>
  </si>
  <si>
    <t>Communication Expenses</t>
  </si>
  <si>
    <t>Postage and Deliveries</t>
  </si>
  <si>
    <t>50205010   00</t>
  </si>
  <si>
    <t>Telephone Expenses-Mobile</t>
  </si>
  <si>
    <t>50205020   01</t>
  </si>
  <si>
    <t>Telephone Expenses-Landline</t>
  </si>
  <si>
    <t>50205020   02</t>
  </si>
  <si>
    <t>Internet expenses</t>
  </si>
  <si>
    <t>50205030   00</t>
  </si>
  <si>
    <t>Cable, Satellite, Telegraph and Radio Expenses</t>
  </si>
  <si>
    <t>50205040   00</t>
  </si>
  <si>
    <t>Awards/Rewards and Prizes</t>
  </si>
  <si>
    <t>Awards/Rewards Expense</t>
  </si>
  <si>
    <t>50206010   00</t>
  </si>
  <si>
    <t>Prizes</t>
  </si>
  <si>
    <t>50206020   00</t>
  </si>
  <si>
    <t>Survey Expenses</t>
  </si>
  <si>
    <t>50207010   00</t>
  </si>
  <si>
    <t>Extraordinary &amp; Miscellaneous Expenses</t>
  </si>
  <si>
    <t>50210030   00</t>
  </si>
  <si>
    <t>Professional Services</t>
  </si>
  <si>
    <t>Legal Services</t>
  </si>
  <si>
    <t>50211010   00</t>
  </si>
  <si>
    <t>Auditing Services</t>
  </si>
  <si>
    <t>50211020   00</t>
  </si>
  <si>
    <t>Consultancy Services</t>
  </si>
  <si>
    <t>50211030   00</t>
  </si>
  <si>
    <t>Other Professional Services</t>
  </si>
  <si>
    <t>50211990   00</t>
  </si>
  <si>
    <t>General Services</t>
  </si>
  <si>
    <t>Janitorial Services</t>
  </si>
  <si>
    <t>50212020   00</t>
  </si>
  <si>
    <t>Security Services</t>
  </si>
  <si>
    <t>50212030   00</t>
  </si>
  <si>
    <t>Other General Services</t>
  </si>
  <si>
    <t>50212990   00</t>
  </si>
  <si>
    <t>Repairs &amp; Maintenance</t>
  </si>
  <si>
    <t>RM - Land Improvements</t>
  </si>
  <si>
    <t>50213020   00</t>
  </si>
  <si>
    <t>RM - Other Infrastructure Assets</t>
  </si>
  <si>
    <t>50213030   99</t>
  </si>
  <si>
    <t>RM - Buildings &amp; Other Structures</t>
  </si>
  <si>
    <t>50213040   00</t>
  </si>
  <si>
    <t>RM - Machinery and Equipment</t>
  </si>
  <si>
    <t>50213050   00</t>
  </si>
  <si>
    <t>RM - Transportation Equipment</t>
  </si>
  <si>
    <t>50213060   00</t>
  </si>
  <si>
    <t>RM - Furniture &amp; Fixtures</t>
  </si>
  <si>
    <t>50213070   00</t>
  </si>
  <si>
    <t>RM - Leased Assets</t>
  </si>
  <si>
    <t>50213080   00</t>
  </si>
  <si>
    <t>RM - Other Property, Plant and Equipment</t>
  </si>
  <si>
    <t>50213990  00</t>
  </si>
  <si>
    <t>Financial Assistance/Subsidy</t>
  </si>
  <si>
    <t>Subsidy to National Government Agencies</t>
  </si>
  <si>
    <t>50214010   00</t>
  </si>
  <si>
    <t>Financial Assistance to NGAs</t>
  </si>
  <si>
    <t>50214020   00</t>
  </si>
  <si>
    <t>Financial Assistance to Local Government Units</t>
  </si>
  <si>
    <t>50214030   00</t>
  </si>
  <si>
    <t>Financial Assistance to NGOs/POs</t>
  </si>
  <si>
    <t>50214050   00</t>
  </si>
  <si>
    <t>Subsidies - Others</t>
  </si>
  <si>
    <t>50214990   00</t>
  </si>
  <si>
    <t>Taxes, Insurance Premiums and Other Fees</t>
  </si>
  <si>
    <t>Taxes, Duties and Licenses</t>
  </si>
  <si>
    <t>50215010   00</t>
  </si>
  <si>
    <t>Fidelity Bond Premiums</t>
  </si>
  <si>
    <t>50215020   00</t>
  </si>
  <si>
    <t>Insurance Expenses</t>
  </si>
  <si>
    <t>50215030   00</t>
  </si>
  <si>
    <t>Labor and Wages</t>
  </si>
  <si>
    <t>50216010   00</t>
  </si>
  <si>
    <t>Other Maintenance and Operating Expenses</t>
  </si>
  <si>
    <t>Advertising Expense</t>
  </si>
  <si>
    <t>50299010   00</t>
  </si>
  <si>
    <t>Printing &amp; Publication Expenses</t>
  </si>
  <si>
    <t>50299020   00</t>
  </si>
  <si>
    <t>Representation Expenses</t>
  </si>
  <si>
    <t>50299030   00</t>
  </si>
  <si>
    <t>Transportation and Delivery Expenses</t>
  </si>
  <si>
    <t>50299040   00</t>
  </si>
  <si>
    <t>Rents - Buildings &amp; Structures</t>
  </si>
  <si>
    <t>50299050   01</t>
  </si>
  <si>
    <t>Rents - Land</t>
  </si>
  <si>
    <t>50299050   02</t>
  </si>
  <si>
    <t>Rents - Motor Vehicles</t>
  </si>
  <si>
    <t>50299050   03</t>
  </si>
  <si>
    <t>Rents - Equipment</t>
  </si>
  <si>
    <t>50299050   04</t>
  </si>
  <si>
    <t>Rents - Living Quarters</t>
  </si>
  <si>
    <t>50299050   05</t>
  </si>
  <si>
    <t>Membership Dues &amp; Cont. to Organizations</t>
  </si>
  <si>
    <t>50299060   00</t>
  </si>
  <si>
    <t>Subscription Expenses</t>
  </si>
  <si>
    <t>50299070   00</t>
  </si>
  <si>
    <t>Donations</t>
  </si>
  <si>
    <t>50299080   00</t>
  </si>
  <si>
    <t>Other MOOE</t>
  </si>
  <si>
    <t>50299990   00</t>
  </si>
  <si>
    <t>Sub-total, MOOE</t>
  </si>
  <si>
    <t xml:space="preserve">   Financial Expenses </t>
  </si>
  <si>
    <t>Bank Charges</t>
  </si>
  <si>
    <t>50301040   00</t>
  </si>
  <si>
    <t>Sub-total, Financial Exp.</t>
  </si>
  <si>
    <t xml:space="preserve">   Capital Outlays </t>
  </si>
  <si>
    <t>Land Outlay</t>
  </si>
  <si>
    <t>50604010   01</t>
  </si>
  <si>
    <t>Land Improvements Outlay</t>
  </si>
  <si>
    <t>50604020   00</t>
  </si>
  <si>
    <t>Buildings &amp; Structure Outlay</t>
  </si>
  <si>
    <t>Buildings</t>
  </si>
  <si>
    <t>50604040   01</t>
  </si>
  <si>
    <t>Other Structures</t>
  </si>
  <si>
    <t>50604040   99</t>
  </si>
  <si>
    <t>Machinery &amp; Equipment Outlay</t>
  </si>
  <si>
    <t>Machinery</t>
  </si>
  <si>
    <t>50604050   01</t>
  </si>
  <si>
    <t>Office Equipment</t>
  </si>
  <si>
    <t>50604050   02</t>
  </si>
  <si>
    <t>Info. and Communication Technology Eqpt.</t>
  </si>
  <si>
    <t>50604050   03</t>
  </si>
  <si>
    <t>Communication Equipment</t>
  </si>
  <si>
    <t>50604050   07</t>
  </si>
  <si>
    <t>Disaster Response &amp; Rescue Equipment</t>
  </si>
  <si>
    <t>50604050   09</t>
  </si>
  <si>
    <t>Medical Equipment</t>
  </si>
  <si>
    <t>50604050   11</t>
  </si>
  <si>
    <t>Printing Equipment</t>
  </si>
  <si>
    <t>50604050   12</t>
  </si>
  <si>
    <t>Other Machinery and Equipment, etc.</t>
  </si>
  <si>
    <t>50604050   99</t>
  </si>
  <si>
    <t>Transportation Equipment</t>
  </si>
  <si>
    <t>Motor Vehicles</t>
  </si>
  <si>
    <t>50604060   01</t>
  </si>
  <si>
    <t>Other Transportation Equipment, etc</t>
  </si>
  <si>
    <t>50604060   99</t>
  </si>
  <si>
    <t>Furniture &amp; Books Outlay</t>
  </si>
  <si>
    <t>Furniture &amp; Fixtures</t>
  </si>
  <si>
    <t>50604070   01</t>
  </si>
  <si>
    <t>Books</t>
  </si>
  <si>
    <t>50604070   02</t>
  </si>
  <si>
    <t>Other Property, Plant and Equipment</t>
  </si>
  <si>
    <t>50604090   99</t>
  </si>
  <si>
    <t>Intangible Outllay</t>
  </si>
  <si>
    <t>Patents/Copyrights</t>
  </si>
  <si>
    <t>50606010   01</t>
  </si>
  <si>
    <t>Computer Software</t>
  </si>
  <si>
    <t>50606010   02</t>
  </si>
  <si>
    <t>Sub-total, Capital Outlay</t>
  </si>
  <si>
    <t>TOTAL, PS, MOOE, fe &amp; Capital Outlay</t>
  </si>
  <si>
    <t xml:space="preserve">Add:  </t>
  </si>
  <si>
    <t>Life and Retirement Insurance Cont.</t>
  </si>
  <si>
    <t xml:space="preserve">  GOP</t>
  </si>
  <si>
    <t>Total, GOP</t>
  </si>
  <si>
    <t xml:space="preserve">Total, </t>
  </si>
  <si>
    <t>Total, SPECIAL PURPOSE FUND</t>
  </si>
  <si>
    <t>SUMMARY - FUND 105428/101402 CURRENT APPROPRIATIONS</t>
  </si>
  <si>
    <r>
      <t xml:space="preserve">Agency : </t>
    </r>
    <r>
      <rPr>
        <b/>
        <u/>
        <sz val="12"/>
        <rFont val="Arial"/>
        <family val="2"/>
      </rPr>
      <t>Office of the Secretary</t>
    </r>
  </si>
  <si>
    <t>Funding Source Code: 105428/101402</t>
  </si>
  <si>
    <t>FAR No. 1-A</t>
  </si>
  <si>
    <t>1. CONTINUING APPROPRIATIONS</t>
  </si>
  <si>
    <t>Funding Source Code: 102</t>
  </si>
  <si>
    <t>`</t>
  </si>
  <si>
    <t>KALAHI - NCDDP WB</t>
  </si>
  <si>
    <t>RM-</t>
  </si>
  <si>
    <t>ICT EQUIPMENT</t>
  </si>
  <si>
    <t>50213050   03</t>
  </si>
  <si>
    <t>50299050   06</t>
  </si>
  <si>
    <t>TOTAL, CURRENT APPROPRIATIONS</t>
  </si>
  <si>
    <t>WORLD BANK</t>
  </si>
  <si>
    <t>Rent- Operating Lease</t>
  </si>
  <si>
    <t>LP - WB</t>
  </si>
  <si>
    <t>TOTAL, CONTINUING APPROPRIATION</t>
  </si>
  <si>
    <t>As of the Quarter Ending March 31, 2016</t>
  </si>
  <si>
    <t>As of the Quarter Ending June 30, 2016</t>
  </si>
  <si>
    <t>cont co</t>
  </si>
  <si>
    <t>fo cont</t>
  </si>
  <si>
    <t>As of the Quarter Ending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</si>
</sst>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0_);_(* \(#,##0.00\);_(* \-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Mangal"/>
      <family val="2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17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2" fillId="0" borderId="0"/>
    <xf numFmtId="9" fontId="1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164" fontId="2" fillId="0" borderId="2" xfId="1" applyFont="1" applyBorder="1"/>
    <xf numFmtId="164" fontId="4" fillId="0" borderId="2" xfId="1" applyFont="1" applyBorder="1" applyAlignment="1"/>
    <xf numFmtId="164" fontId="5" fillId="0" borderId="2" xfId="1" applyFont="1" applyBorder="1" applyAlignment="1"/>
    <xf numFmtId="164" fontId="2" fillId="0" borderId="3" xfId="1" applyFont="1" applyBorder="1"/>
    <xf numFmtId="0" fontId="2" fillId="0" borderId="0" xfId="0" applyFont="1"/>
    <xf numFmtId="0" fontId="6" fillId="0" borderId="4" xfId="0" applyFont="1" applyBorder="1"/>
    <xf numFmtId="0" fontId="6" fillId="0" borderId="0" xfId="0" applyFont="1" applyBorder="1" applyAlignment="1"/>
    <xf numFmtId="0" fontId="6" fillId="0" borderId="5" xfId="0" applyFont="1" applyBorder="1" applyAlignment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7" fillId="0" borderId="0" xfId="1" applyFont="1" applyBorder="1"/>
    <xf numFmtId="164" fontId="8" fillId="0" borderId="0" xfId="1" applyFont="1" applyBorder="1"/>
    <xf numFmtId="164" fontId="2" fillId="0" borderId="0" xfId="1" applyFont="1" applyBorder="1"/>
    <xf numFmtId="164" fontId="4" fillId="0" borderId="0" xfId="1" applyFont="1" applyBorder="1" applyAlignment="1"/>
    <xf numFmtId="164" fontId="7" fillId="0" borderId="5" xfId="1" applyFont="1" applyBorder="1"/>
    <xf numFmtId="164" fontId="6" fillId="0" borderId="0" xfId="1" applyFont="1" applyBorder="1" applyAlignment="1"/>
    <xf numFmtId="164" fontId="6" fillId="0" borderId="0" xfId="1" applyFont="1" applyBorder="1" applyAlignment="1">
      <alignment horizontal="right"/>
    </xf>
    <xf numFmtId="0" fontId="6" fillId="0" borderId="6" xfId="0" applyFont="1" applyBorder="1"/>
    <xf numFmtId="0" fontId="3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0" borderId="7" xfId="1" applyFont="1" applyBorder="1"/>
    <xf numFmtId="164" fontId="6" fillId="0" borderId="7" xfId="1" applyFont="1" applyBorder="1" applyAlignment="1">
      <alignment horizontal="right"/>
    </xf>
    <xf numFmtId="164" fontId="7" fillId="0" borderId="8" xfId="1" applyFont="1" applyBorder="1"/>
    <xf numFmtId="0" fontId="9" fillId="2" borderId="15" xfId="0" applyFont="1" applyFill="1" applyBorder="1" applyAlignment="1">
      <alignment horizontal="center" wrapText="1"/>
    </xf>
    <xf numFmtId="164" fontId="9" fillId="2" borderId="15" xfId="1" applyFont="1" applyFill="1" applyBorder="1" applyAlignment="1">
      <alignment horizontal="center" wrapText="1"/>
    </xf>
    <xf numFmtId="164" fontId="9" fillId="2" borderId="12" xfId="1" applyFont="1" applyFill="1" applyBorder="1" applyAlignment="1">
      <alignment horizontal="center" wrapText="1"/>
    </xf>
    <xf numFmtId="164" fontId="9" fillId="2" borderId="11" xfId="1" applyFont="1" applyFill="1" applyBorder="1" applyAlignment="1">
      <alignment horizontal="center" wrapText="1"/>
    </xf>
    <xf numFmtId="0" fontId="9" fillId="0" borderId="0" xfId="0" applyFont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3" xfId="0" applyBorder="1"/>
    <xf numFmtId="0" fontId="3" fillId="0" borderId="4" xfId="0" applyFont="1" applyBorder="1" applyAlignment="1">
      <alignment horizontal="left"/>
    </xf>
    <xf numFmtId="0" fontId="0" fillId="0" borderId="5" xfId="0" applyBorder="1"/>
    <xf numFmtId="0" fontId="3" fillId="0" borderId="4" xfId="0" applyFont="1" applyBorder="1"/>
    <xf numFmtId="0" fontId="3" fillId="0" borderId="4" xfId="0" applyFont="1" applyBorder="1" applyAlignment="1"/>
    <xf numFmtId="0" fontId="0" fillId="0" borderId="4" xfId="0" applyBorder="1"/>
    <xf numFmtId="0" fontId="10" fillId="0" borderId="4" xfId="0" applyFont="1" applyBorder="1"/>
    <xf numFmtId="0" fontId="10" fillId="0" borderId="0" xfId="0" applyFont="1" applyBorder="1"/>
    <xf numFmtId="0" fontId="11" fillId="0" borderId="13" xfId="0" applyFont="1" applyBorder="1"/>
    <xf numFmtId="164" fontId="12" fillId="0" borderId="16" xfId="1" applyFont="1" applyBorder="1"/>
    <xf numFmtId="0" fontId="9" fillId="0" borderId="5" xfId="0" applyFont="1" applyBorder="1"/>
    <xf numFmtId="164" fontId="0" fillId="0" borderId="13" xfId="1" applyFont="1" applyBorder="1"/>
    <xf numFmtId="0" fontId="11" fillId="0" borderId="5" xfId="0" applyFont="1" applyBorder="1"/>
    <xf numFmtId="164" fontId="11" fillId="0" borderId="13" xfId="1" applyFont="1" applyBorder="1"/>
    <xf numFmtId="0" fontId="6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0" fillId="0" borderId="0" xfId="1" applyFont="1"/>
    <xf numFmtId="0" fontId="6" fillId="0" borderId="4" xfId="0" applyFont="1" applyBorder="1" applyAlignment="1"/>
    <xf numFmtId="0" fontId="12" fillId="0" borderId="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3"/>
    </xf>
    <xf numFmtId="0" fontId="2" fillId="0" borderId="5" xfId="0" applyFont="1" applyBorder="1" applyAlignment="1"/>
    <xf numFmtId="0" fontId="2" fillId="0" borderId="13" xfId="0" applyFont="1" applyBorder="1" applyAlignment="1">
      <alignment horizontal="center"/>
    </xf>
    <xf numFmtId="164" fontId="2" fillId="0" borderId="13" xfId="1" applyFont="1" applyBorder="1"/>
    <xf numFmtId="0" fontId="2" fillId="0" borderId="5" xfId="0" applyFont="1" applyFill="1" applyBorder="1" applyAlignment="1"/>
    <xf numFmtId="164" fontId="3" fillId="0" borderId="0" xfId="1" applyFont="1"/>
    <xf numFmtId="0" fontId="3" fillId="0" borderId="0" xfId="0" applyFont="1"/>
    <xf numFmtId="0" fontId="1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center"/>
    </xf>
    <xf numFmtId="0" fontId="12" fillId="0" borderId="4" xfId="0" applyFont="1" applyBorder="1"/>
    <xf numFmtId="0" fontId="3" fillId="0" borderId="0" xfId="0" applyFont="1" applyBorder="1" applyAlignment="1">
      <alignment horizontal="left" indent="2"/>
    </xf>
    <xf numFmtId="0" fontId="2" fillId="0" borderId="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64" fontId="3" fillId="0" borderId="20" xfId="1" applyFont="1" applyBorder="1"/>
    <xf numFmtId="0" fontId="12" fillId="0" borderId="6" xfId="0" quotePrefix="1" applyFont="1" applyBorder="1" applyAlignment="1">
      <alignment horizontal="center"/>
    </xf>
    <xf numFmtId="0" fontId="0" fillId="0" borderId="8" xfId="0" applyBorder="1"/>
    <xf numFmtId="0" fontId="0" fillId="0" borderId="14" xfId="0" applyBorder="1"/>
    <xf numFmtId="164" fontId="0" fillId="0" borderId="14" xfId="1" applyFont="1" applyBorder="1"/>
    <xf numFmtId="164" fontId="11" fillId="0" borderId="14" xfId="1" applyFont="1" applyBorder="1"/>
    <xf numFmtId="164" fontId="0" fillId="0" borderId="0" xfId="0" applyNumberFormat="1"/>
    <xf numFmtId="0" fontId="12" fillId="0" borderId="0" xfId="0" applyFont="1"/>
    <xf numFmtId="164" fontId="12" fillId="0" borderId="0" xfId="1" applyFont="1"/>
    <xf numFmtId="164" fontId="2" fillId="0" borderId="0" xfId="1" applyFont="1"/>
    <xf numFmtId="0" fontId="13" fillId="0" borderId="0" xfId="0" applyFont="1" applyBorder="1"/>
    <xf numFmtId="0" fontId="7" fillId="0" borderId="5" xfId="0" applyFont="1" applyBorder="1"/>
    <xf numFmtId="0" fontId="7" fillId="0" borderId="13" xfId="0" applyFont="1" applyBorder="1"/>
    <xf numFmtId="164" fontId="7" fillId="0" borderId="13" xfId="1" applyFont="1" applyBorder="1"/>
    <xf numFmtId="0" fontId="3" fillId="0" borderId="4" xfId="0" quotePrefix="1" applyFont="1" applyBorder="1" applyAlignment="1">
      <alignment horizontal="center"/>
    </xf>
    <xf numFmtId="0" fontId="3" fillId="0" borderId="5" xfId="0" applyFont="1" applyBorder="1"/>
    <xf numFmtId="0" fontId="3" fillId="0" borderId="13" xfId="0" applyFont="1" applyBorder="1"/>
    <xf numFmtId="0" fontId="3" fillId="0" borderId="16" xfId="0" applyFont="1" applyBorder="1"/>
    <xf numFmtId="164" fontId="3" fillId="0" borderId="16" xfId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/>
    <xf numFmtId="0" fontId="9" fillId="0" borderId="5" xfId="0" applyFont="1" applyBorder="1" applyAlignment="1"/>
    <xf numFmtId="164" fontId="9" fillId="0" borderId="16" xfId="1" applyFont="1" applyBorder="1"/>
    <xf numFmtId="0" fontId="3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0" fillId="0" borderId="20" xfId="1" applyFont="1" applyBorder="1"/>
    <xf numFmtId="164" fontId="2" fillId="0" borderId="20" xfId="1" applyFont="1" applyBorder="1"/>
    <xf numFmtId="0" fontId="12" fillId="0" borderId="4" xfId="0" applyFont="1" applyBorder="1" applyAlignment="1">
      <alignment horizontal="left"/>
    </xf>
    <xf numFmtId="164" fontId="12" fillId="0" borderId="20" xfId="1" applyFont="1" applyBorder="1"/>
    <xf numFmtId="0" fontId="14" fillId="0" borderId="5" xfId="0" applyFont="1" applyBorder="1" applyAlignment="1">
      <alignment horizontal="left" indent="1"/>
    </xf>
    <xf numFmtId="0" fontId="14" fillId="0" borderId="13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164" fontId="0" fillId="0" borderId="16" xfId="1" applyFont="1" applyBorder="1"/>
    <xf numFmtId="0" fontId="14" fillId="0" borderId="5" xfId="0" applyFont="1" applyBorder="1" applyAlignment="1">
      <alignment horizontal="left" indent="2"/>
    </xf>
    <xf numFmtId="0" fontId="14" fillId="0" borderId="13" xfId="0" applyFont="1" applyBorder="1" applyAlignment="1">
      <alignment horizontal="left" indent="2"/>
    </xf>
    <xf numFmtId="0" fontId="12" fillId="0" borderId="0" xfId="0" applyFont="1" applyBorder="1"/>
    <xf numFmtId="0" fontId="12" fillId="0" borderId="5" xfId="0" applyFont="1" applyBorder="1"/>
    <xf numFmtId="0" fontId="12" fillId="0" borderId="13" xfId="0" applyFont="1" applyBorder="1"/>
    <xf numFmtId="0" fontId="3" fillId="0" borderId="21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164" fontId="3" fillId="0" borderId="16" xfId="1" quotePrefix="1" applyFont="1" applyBorder="1"/>
    <xf numFmtId="0" fontId="12" fillId="0" borderId="5" xfId="0" applyFont="1" applyFill="1" applyBorder="1" applyAlignment="1"/>
    <xf numFmtId="0" fontId="3" fillId="0" borderId="24" xfId="0" applyFont="1" applyBorder="1" applyAlignment="1">
      <alignment horizontal="left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164" fontId="3" fillId="0" borderId="27" xfId="1" quotePrefix="1" applyFont="1" applyBorder="1"/>
    <xf numFmtId="164" fontId="3" fillId="0" borderId="0" xfId="1" applyFont="1" applyBorder="1"/>
    <xf numFmtId="164" fontId="2" fillId="0" borderId="13" xfId="0" applyNumberFormat="1" applyFont="1" applyBorder="1" applyAlignment="1">
      <alignment horizontal="center"/>
    </xf>
    <xf numFmtId="164" fontId="9" fillId="0" borderId="0" xfId="1" applyFont="1"/>
    <xf numFmtId="164" fontId="2" fillId="0" borderId="13" xfId="1" applyFont="1" applyBorder="1" applyAlignment="1">
      <alignment horizontal="center"/>
    </xf>
    <xf numFmtId="164" fontId="2" fillId="0" borderId="20" xfId="1" applyFont="1" applyBorder="1" applyAlignment="1">
      <alignment horizontal="center"/>
    </xf>
    <xf numFmtId="164" fontId="14" fillId="0" borderId="13" xfId="1" applyFont="1" applyBorder="1" applyAlignment="1">
      <alignment horizontal="left" indent="1"/>
    </xf>
    <xf numFmtId="164" fontId="14" fillId="0" borderId="13" xfId="1" applyFont="1" applyBorder="1" applyAlignment="1">
      <alignment horizontal="left" indent="2"/>
    </xf>
    <xf numFmtId="164" fontId="12" fillId="0" borderId="13" xfId="1" applyFont="1" applyBorder="1"/>
    <xf numFmtId="164" fontId="9" fillId="0" borderId="13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164" fontId="9" fillId="0" borderId="20" xfId="1" applyFont="1" applyBorder="1" applyAlignment="1">
      <alignment horizontal="center"/>
    </xf>
    <xf numFmtId="164" fontId="3" fillId="0" borderId="13" xfId="1" applyFont="1" applyBorder="1"/>
    <xf numFmtId="164" fontId="3" fillId="0" borderId="13" xfId="1" quotePrefix="1" applyFont="1" applyBorder="1"/>
    <xf numFmtId="164" fontId="1" fillId="0" borderId="13" xfId="1" applyBorder="1"/>
    <xf numFmtId="0" fontId="4" fillId="0" borderId="0" xfId="0" applyFont="1" applyBorder="1" applyAlignment="1"/>
    <xf numFmtId="0" fontId="4" fillId="0" borderId="5" xfId="0" applyFont="1" applyBorder="1" applyAlignment="1"/>
    <xf numFmtId="164" fontId="6" fillId="0" borderId="10" xfId="1" applyFont="1" applyBorder="1" applyAlignment="1"/>
    <xf numFmtId="164" fontId="6" fillId="0" borderId="12" xfId="1" applyFont="1" applyBorder="1" applyAlignment="1"/>
    <xf numFmtId="164" fontId="2" fillId="0" borderId="28" xfId="1" applyFont="1" applyBorder="1"/>
    <xf numFmtId="0" fontId="6" fillId="0" borderId="29" xfId="0" applyFont="1" applyBorder="1" applyAlignment="1"/>
    <xf numFmtId="164" fontId="7" fillId="0" borderId="29" xfId="1" applyFont="1" applyBorder="1"/>
    <xf numFmtId="164" fontId="7" fillId="0" borderId="30" xfId="1" applyFont="1" applyBorder="1"/>
    <xf numFmtId="0" fontId="9" fillId="0" borderId="23" xfId="0" applyFont="1" applyBorder="1"/>
    <xf numFmtId="0" fontId="0" fillId="0" borderId="16" xfId="0" applyBorder="1"/>
    <xf numFmtId="164" fontId="3" fillId="0" borderId="16" xfId="1" applyFont="1" applyFill="1" applyBorder="1"/>
    <xf numFmtId="164" fontId="0" fillId="0" borderId="13" xfId="1" applyFont="1" applyFill="1" applyBorder="1"/>
    <xf numFmtId="164" fontId="7" fillId="0" borderId="13" xfId="1" applyFont="1" applyFill="1" applyBorder="1"/>
    <xf numFmtId="164" fontId="9" fillId="0" borderId="16" xfId="1" applyFont="1" applyFill="1" applyBorder="1"/>
    <xf numFmtId="164" fontId="0" fillId="0" borderId="20" xfId="1" applyFont="1" applyFill="1" applyBorder="1"/>
    <xf numFmtId="164" fontId="3" fillId="0" borderId="20" xfId="1" applyFont="1" applyFill="1" applyBorder="1"/>
    <xf numFmtId="164" fontId="0" fillId="0" borderId="16" xfId="1" applyFont="1" applyFill="1" applyBorder="1"/>
    <xf numFmtId="164" fontId="3" fillId="0" borderId="27" xfId="1" quotePrefix="1" applyFont="1" applyFill="1" applyBorder="1"/>
    <xf numFmtId="164" fontId="3" fillId="0" borderId="13" xfId="1" quotePrefix="1" applyFont="1" applyFill="1" applyBorder="1"/>
    <xf numFmtId="164" fontId="11" fillId="0" borderId="13" xfId="1" applyFont="1" applyFill="1" applyBorder="1"/>
    <xf numFmtId="164" fontId="1" fillId="0" borderId="13" xfId="1" applyFill="1" applyBorder="1"/>
    <xf numFmtId="164" fontId="0" fillId="0" borderId="0" xfId="0" applyNumberFormat="1" applyFill="1"/>
    <xf numFmtId="164" fontId="0" fillId="0" borderId="9" xfId="1" applyFont="1" applyBorder="1"/>
    <xf numFmtId="0" fontId="6" fillId="3" borderId="0" xfId="0" applyFont="1" applyFill="1" applyBorder="1"/>
    <xf numFmtId="0" fontId="7" fillId="3" borderId="5" xfId="0" applyFont="1" applyFill="1" applyBorder="1"/>
    <xf numFmtId="0" fontId="7" fillId="3" borderId="13" xfId="0" applyFont="1" applyFill="1" applyBorder="1"/>
    <xf numFmtId="164" fontId="7" fillId="3" borderId="13" xfId="1" applyFont="1" applyFill="1" applyBorder="1"/>
    <xf numFmtId="164" fontId="11" fillId="3" borderId="13" xfId="1" applyFont="1" applyFill="1" applyBorder="1"/>
    <xf numFmtId="0" fontId="3" fillId="3" borderId="0" xfId="0" applyFont="1" applyFill="1" applyBorder="1"/>
    <xf numFmtId="0" fontId="0" fillId="3" borderId="5" xfId="0" applyFill="1" applyBorder="1"/>
    <xf numFmtId="0" fontId="0" fillId="3" borderId="13" xfId="0" applyFill="1" applyBorder="1"/>
    <xf numFmtId="164" fontId="0" fillId="3" borderId="13" xfId="1" applyFont="1" applyFill="1" applyBorder="1"/>
    <xf numFmtId="0" fontId="3" fillId="3" borderId="0" xfId="0" applyFont="1" applyFill="1" applyBorder="1" applyAlignment="1"/>
    <xf numFmtId="0" fontId="3" fillId="3" borderId="5" xfId="0" applyFont="1" applyFill="1" applyBorder="1"/>
    <xf numFmtId="0" fontId="3" fillId="3" borderId="13" xfId="0" applyFont="1" applyFill="1" applyBorder="1"/>
    <xf numFmtId="0" fontId="3" fillId="3" borderId="16" xfId="0" applyFont="1" applyFill="1" applyBorder="1"/>
    <xf numFmtId="164" fontId="3" fillId="3" borderId="16" xfId="1" applyFont="1" applyFill="1" applyBorder="1"/>
    <xf numFmtId="0" fontId="3" fillId="3" borderId="0" xfId="0" applyFont="1" applyFill="1" applyBorder="1" applyAlignment="1">
      <alignment horizontal="left" indent="3"/>
    </xf>
    <xf numFmtId="0" fontId="2" fillId="3" borderId="5" xfId="0" applyFont="1" applyFill="1" applyBorder="1" applyAlignment="1"/>
    <xf numFmtId="0" fontId="2" fillId="3" borderId="13" xfId="0" applyFont="1" applyFill="1" applyBorder="1" applyAlignment="1">
      <alignment horizontal="center"/>
    </xf>
    <xf numFmtId="164" fontId="2" fillId="3" borderId="13" xfId="1" applyFont="1" applyFill="1" applyBorder="1" applyAlignment="1">
      <alignment horizontal="center"/>
    </xf>
    <xf numFmtId="164" fontId="2" fillId="3" borderId="13" xfId="1" applyFont="1" applyFill="1" applyBorder="1"/>
    <xf numFmtId="0" fontId="3" fillId="3" borderId="5" xfId="0" applyFont="1" applyFill="1" applyBorder="1" applyAlignment="1"/>
    <xf numFmtId="0" fontId="12" fillId="3" borderId="13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164" fontId="12" fillId="3" borderId="16" xfId="1" applyFont="1" applyFill="1" applyBorder="1" applyAlignment="1">
      <alignment horizontal="center"/>
    </xf>
    <xf numFmtId="164" fontId="9" fillId="3" borderId="16" xfId="1" applyFont="1" applyFill="1" applyBorder="1"/>
    <xf numFmtId="0" fontId="2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164" fontId="2" fillId="3" borderId="20" xfId="1" applyFont="1" applyFill="1" applyBorder="1" applyAlignment="1">
      <alignment horizontal="center"/>
    </xf>
    <xf numFmtId="164" fontId="2" fillId="3" borderId="20" xfId="1" applyFont="1" applyFill="1" applyBorder="1"/>
    <xf numFmtId="164" fontId="3" fillId="3" borderId="20" xfId="1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164" fontId="3" fillId="3" borderId="20" xfId="0" applyNumberFormat="1" applyFont="1" applyFill="1" applyBorder="1"/>
    <xf numFmtId="0" fontId="9" fillId="3" borderId="5" xfId="0" applyFont="1" applyFill="1" applyBorder="1"/>
    <xf numFmtId="0" fontId="14" fillId="3" borderId="5" xfId="0" applyFont="1" applyFill="1" applyBorder="1" applyAlignment="1">
      <alignment horizontal="left" indent="1"/>
    </xf>
    <xf numFmtId="0" fontId="14" fillId="3" borderId="13" xfId="0" applyFont="1" applyFill="1" applyBorder="1" applyAlignment="1">
      <alignment horizontal="left" indent="1"/>
    </xf>
    <xf numFmtId="164" fontId="14" fillId="3" borderId="13" xfId="1" applyFont="1" applyFill="1" applyBorder="1" applyAlignment="1">
      <alignment horizontal="left" indent="1"/>
    </xf>
    <xf numFmtId="164" fontId="0" fillId="3" borderId="20" xfId="1" applyFont="1" applyFill="1" applyBorder="1"/>
    <xf numFmtId="0" fontId="2" fillId="3" borderId="16" xfId="0" applyFont="1" applyFill="1" applyBorder="1" applyAlignment="1">
      <alignment horizontal="center"/>
    </xf>
    <xf numFmtId="164" fontId="0" fillId="3" borderId="16" xfId="1" applyFont="1" applyFill="1" applyBorder="1"/>
    <xf numFmtId="164" fontId="2" fillId="3" borderId="16" xfId="1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indent="2"/>
    </xf>
    <xf numFmtId="0" fontId="14" fillId="3" borderId="13" xfId="0" applyFont="1" applyFill="1" applyBorder="1" applyAlignment="1">
      <alignment horizontal="left" indent="2"/>
    </xf>
    <xf numFmtId="164" fontId="14" fillId="3" borderId="13" xfId="1" applyFont="1" applyFill="1" applyBorder="1" applyAlignment="1">
      <alignment horizontal="left" indent="2"/>
    </xf>
    <xf numFmtId="0" fontId="12" fillId="3" borderId="0" xfId="0" applyFont="1" applyFill="1" applyBorder="1"/>
    <xf numFmtId="0" fontId="12" fillId="3" borderId="5" xfId="0" applyFont="1" applyFill="1" applyBorder="1"/>
    <xf numFmtId="0" fontId="12" fillId="3" borderId="13" xfId="0" applyFont="1" applyFill="1" applyBorder="1"/>
    <xf numFmtId="164" fontId="12" fillId="3" borderId="13" xfId="1" applyFont="1" applyFill="1" applyBorder="1"/>
    <xf numFmtId="0" fontId="3" fillId="3" borderId="22" xfId="0" applyFont="1" applyFill="1" applyBorder="1"/>
    <xf numFmtId="0" fontId="3" fillId="3" borderId="23" xfId="0" applyFont="1" applyFill="1" applyBorder="1"/>
    <xf numFmtId="164" fontId="3" fillId="3" borderId="16" xfId="1" quotePrefix="1" applyFont="1" applyFill="1" applyBorder="1"/>
    <xf numFmtId="0" fontId="12" fillId="3" borderId="5" xfId="0" applyFont="1" applyFill="1" applyBorder="1" applyAlignment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164" fontId="3" fillId="3" borderId="27" xfId="1" quotePrefix="1" applyFont="1" applyFill="1" applyBorder="1"/>
    <xf numFmtId="0" fontId="12" fillId="3" borderId="9" xfId="0" applyFont="1" applyFill="1" applyBorder="1"/>
    <xf numFmtId="0" fontId="6" fillId="0" borderId="0" xfId="0" applyFont="1" applyBorder="1" applyAlignment="1">
      <alignment horizontal="center"/>
    </xf>
    <xf numFmtId="0" fontId="16" fillId="4" borderId="5" xfId="0" applyFont="1" applyFill="1" applyBorder="1"/>
    <xf numFmtId="0" fontId="12" fillId="4" borderId="0" xfId="0" applyFont="1" applyFill="1" applyBorder="1"/>
    <xf numFmtId="0" fontId="12" fillId="4" borderId="5" xfId="0" applyFont="1" applyFill="1" applyBorder="1"/>
    <xf numFmtId="0" fontId="12" fillId="4" borderId="13" xfId="0" applyFont="1" applyFill="1" applyBorder="1"/>
    <xf numFmtId="164" fontId="12" fillId="4" borderId="13" xfId="1" applyFont="1" applyFill="1" applyBorder="1"/>
    <xf numFmtId="164" fontId="11" fillId="4" borderId="13" xfId="1" applyFont="1" applyFill="1" applyBorder="1"/>
    <xf numFmtId="0" fontId="12" fillId="4" borderId="4" xfId="0" applyFont="1" applyFill="1" applyBorder="1" applyAlignment="1">
      <alignment horizontal="center"/>
    </xf>
    <xf numFmtId="164" fontId="0" fillId="4" borderId="0" xfId="1" applyFont="1" applyFill="1"/>
    <xf numFmtId="164" fontId="2" fillId="4" borderId="13" xfId="1" applyFont="1" applyFill="1" applyBorder="1"/>
    <xf numFmtId="0" fontId="0" fillId="4" borderId="5" xfId="0" applyFill="1" applyBorder="1"/>
    <xf numFmtId="0" fontId="0" fillId="4" borderId="13" xfId="0" applyFill="1" applyBorder="1"/>
    <xf numFmtId="164" fontId="0" fillId="4" borderId="13" xfId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/>
    <xf numFmtId="0" fontId="3" fillId="4" borderId="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 indent="3"/>
    </xf>
    <xf numFmtId="0" fontId="2" fillId="4" borderId="5" xfId="0" applyFont="1" applyFill="1" applyBorder="1" applyAlignment="1"/>
    <xf numFmtId="0" fontId="2" fillId="4" borderId="13" xfId="0" applyFont="1" applyFill="1" applyBorder="1" applyAlignment="1">
      <alignment horizontal="center"/>
    </xf>
    <xf numFmtId="164" fontId="2" fillId="4" borderId="13" xfId="1" applyFont="1" applyFill="1" applyBorder="1" applyAlignment="1">
      <alignment horizontal="center"/>
    </xf>
    <xf numFmtId="0" fontId="12" fillId="4" borderId="4" xfId="0" quotePrefix="1" applyFont="1" applyFill="1" applyBorder="1" applyAlignment="1">
      <alignment horizontal="center"/>
    </xf>
    <xf numFmtId="0" fontId="2" fillId="4" borderId="4" xfId="0" applyFont="1" applyFill="1" applyBorder="1"/>
    <xf numFmtId="0" fontId="6" fillId="4" borderId="4" xfId="0" applyFont="1" applyFill="1" applyBorder="1"/>
    <xf numFmtId="0" fontId="2" fillId="4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164" fontId="3" fillId="4" borderId="20" xfId="1" applyFont="1" applyFill="1" applyBorder="1"/>
    <xf numFmtId="0" fontId="6" fillId="4" borderId="0" xfId="0" applyFont="1" applyFill="1" applyBorder="1"/>
    <xf numFmtId="0" fontId="7" fillId="4" borderId="5" xfId="0" applyFont="1" applyFill="1" applyBorder="1"/>
    <xf numFmtId="0" fontId="7" fillId="4" borderId="13" xfId="0" applyFont="1" applyFill="1" applyBorder="1"/>
    <xf numFmtId="164" fontId="7" fillId="4" borderId="13" xfId="1" applyFont="1" applyFill="1" applyBorder="1"/>
    <xf numFmtId="0" fontId="3" fillId="4" borderId="4" xfId="0" quotePrefix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3" xfId="0" applyFont="1" applyFill="1" applyBorder="1"/>
    <xf numFmtId="0" fontId="3" fillId="4" borderId="16" xfId="0" applyFont="1" applyFill="1" applyBorder="1"/>
    <xf numFmtId="164" fontId="3" fillId="4" borderId="16" xfId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12" fillId="4" borderId="1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/>
    <xf numFmtId="0" fontId="9" fillId="4" borderId="5" xfId="0" applyFont="1" applyFill="1" applyBorder="1" applyAlignment="1"/>
    <xf numFmtId="164" fontId="9" fillId="4" borderId="16" xfId="1" applyFont="1" applyFill="1" applyBorder="1"/>
    <xf numFmtId="0" fontId="3" fillId="4" borderId="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2" fillId="4" borderId="20" xfId="1" applyFont="1" applyFill="1" applyBorder="1" applyAlignment="1">
      <alignment horizontal="center"/>
    </xf>
    <xf numFmtId="164" fontId="0" fillId="4" borderId="20" xfId="1" applyFont="1" applyFill="1" applyBorder="1"/>
    <xf numFmtId="0" fontId="3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9" fillId="4" borderId="5" xfId="0" applyFont="1" applyFill="1" applyBorder="1"/>
    <xf numFmtId="0" fontId="14" fillId="4" borderId="5" xfId="0" applyFont="1" applyFill="1" applyBorder="1" applyAlignment="1">
      <alignment horizontal="left" indent="1"/>
    </xf>
    <xf numFmtId="0" fontId="14" fillId="4" borderId="13" xfId="0" applyFont="1" applyFill="1" applyBorder="1" applyAlignment="1">
      <alignment horizontal="left" indent="1"/>
    </xf>
    <xf numFmtId="164" fontId="14" fillId="4" borderId="13" xfId="1" applyFont="1" applyFill="1" applyBorder="1" applyAlignment="1">
      <alignment horizontal="left" indent="1"/>
    </xf>
    <xf numFmtId="164" fontId="2" fillId="4" borderId="16" xfId="1" applyFont="1" applyFill="1" applyBorder="1" applyAlignment="1">
      <alignment horizontal="center"/>
    </xf>
    <xf numFmtId="164" fontId="0" fillId="4" borderId="16" xfId="1" applyFont="1" applyFill="1" applyBorder="1"/>
    <xf numFmtId="164" fontId="0" fillId="4" borderId="31" xfId="1" applyFont="1" applyFill="1" applyBorder="1"/>
    <xf numFmtId="0" fontId="14" fillId="4" borderId="5" xfId="0" applyFont="1" applyFill="1" applyBorder="1" applyAlignment="1">
      <alignment horizontal="left" indent="2"/>
    </xf>
    <xf numFmtId="0" fontId="14" fillId="4" borderId="13" xfId="0" applyFont="1" applyFill="1" applyBorder="1" applyAlignment="1">
      <alignment horizontal="left" indent="2"/>
    </xf>
    <xf numFmtId="164" fontId="14" fillId="4" borderId="13" xfId="1" applyFont="1" applyFill="1" applyBorder="1" applyAlignment="1">
      <alignment horizontal="left" indent="2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/>
    <xf numFmtId="0" fontId="3" fillId="4" borderId="23" xfId="0" applyFont="1" applyFill="1" applyBorder="1"/>
    <xf numFmtId="164" fontId="3" fillId="4" borderId="16" xfId="1" quotePrefix="1" applyFont="1" applyFill="1" applyBorder="1"/>
    <xf numFmtId="0" fontId="3" fillId="4" borderId="4" xfId="0" applyFont="1" applyFill="1" applyBorder="1" applyAlignment="1">
      <alignment horizontal="left"/>
    </xf>
    <xf numFmtId="0" fontId="12" fillId="4" borderId="5" xfId="0" applyFont="1" applyFill="1" applyBorder="1" applyAlignment="1"/>
    <xf numFmtId="0" fontId="6" fillId="4" borderId="24" xfId="0" applyFont="1" applyFill="1" applyBorder="1" applyAlignment="1">
      <alignment horizontal="left"/>
    </xf>
    <xf numFmtId="0" fontId="3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164" fontId="3" fillId="4" borderId="27" xfId="1" quotePrefix="1" applyFont="1" applyFill="1" applyBorder="1"/>
    <xf numFmtId="164" fontId="3" fillId="3" borderId="16" xfId="0" applyNumberFormat="1" applyFont="1" applyFill="1" applyBorder="1"/>
    <xf numFmtId="164" fontId="3" fillId="4" borderId="16" xfId="0" applyNumberFormat="1" applyFont="1" applyFill="1" applyBorder="1"/>
    <xf numFmtId="164" fontId="2" fillId="4" borderId="4" xfId="1" applyFont="1" applyFill="1" applyBorder="1" applyAlignment="1">
      <alignment horizontal="center"/>
    </xf>
    <xf numFmtId="164" fontId="0" fillId="4" borderId="5" xfId="1" applyFont="1" applyFill="1" applyBorder="1"/>
    <xf numFmtId="164" fontId="3" fillId="4" borderId="13" xfId="0" applyNumberFormat="1" applyFont="1" applyFill="1" applyBorder="1"/>
    <xf numFmtId="164" fontId="3" fillId="4" borderId="13" xfId="1" applyFont="1" applyFill="1" applyBorder="1"/>
    <xf numFmtId="164" fontId="3" fillId="4" borderId="21" xfId="1" applyFont="1" applyFill="1" applyBorder="1"/>
    <xf numFmtId="164" fontId="3" fillId="4" borderId="23" xfId="1" applyFont="1" applyFill="1" applyBorder="1"/>
    <xf numFmtId="164" fontId="3" fillId="4" borderId="9" xfId="0" applyNumberFormat="1" applyFont="1" applyFill="1" applyBorder="1"/>
    <xf numFmtId="164" fontId="3" fillId="4" borderId="14" xfId="1" applyFont="1" applyFill="1" applyBorder="1"/>
    <xf numFmtId="164" fontId="9" fillId="4" borderId="13" xfId="0" applyNumberFormat="1" applyFont="1" applyFill="1" applyBorder="1"/>
    <xf numFmtId="164" fontId="0" fillId="0" borderId="4" xfId="1" applyFont="1" applyFill="1" applyBorder="1"/>
    <xf numFmtId="164" fontId="2" fillId="3" borderId="4" xfId="1" applyFont="1" applyFill="1" applyBorder="1" applyAlignment="1">
      <alignment horizontal="center"/>
    </xf>
    <xf numFmtId="164" fontId="2" fillId="3" borderId="5" xfId="1" applyFont="1" applyFill="1" applyBorder="1"/>
    <xf numFmtId="164" fontId="3" fillId="3" borderId="13" xfId="0" applyNumberFormat="1" applyFont="1" applyFill="1" applyBorder="1"/>
    <xf numFmtId="164" fontId="3" fillId="3" borderId="21" xfId="1" applyFont="1" applyFill="1" applyBorder="1"/>
    <xf numFmtId="164" fontId="3" fillId="3" borderId="23" xfId="1" applyFont="1" applyFill="1" applyBorder="1"/>
    <xf numFmtId="164" fontId="9" fillId="3" borderId="9" xfId="0" applyNumberFormat="1" applyFont="1" applyFill="1" applyBorder="1"/>
    <xf numFmtId="164" fontId="3" fillId="3" borderId="14" xfId="0" applyNumberFormat="1" applyFont="1" applyFill="1" applyBorder="1"/>
    <xf numFmtId="164" fontId="12" fillId="3" borderId="21" xfId="1" applyFont="1" applyFill="1" applyBorder="1" applyAlignment="1">
      <alignment horizontal="center"/>
    </xf>
    <xf numFmtId="164" fontId="9" fillId="3" borderId="23" xfId="1" applyFont="1" applyFill="1" applyBorder="1"/>
    <xf numFmtId="164" fontId="3" fillId="3" borderId="9" xfId="0" applyNumberFormat="1" applyFont="1" applyFill="1" applyBorder="1"/>
    <xf numFmtId="164" fontId="9" fillId="4" borderId="21" xfId="1" applyFont="1" applyFill="1" applyBorder="1"/>
    <xf numFmtId="164" fontId="9" fillId="4" borderId="23" xfId="1" applyFont="1" applyFill="1" applyBorder="1"/>
    <xf numFmtId="164" fontId="9" fillId="4" borderId="13" xfId="1" applyFont="1" applyFill="1" applyBorder="1"/>
    <xf numFmtId="164" fontId="9" fillId="0" borderId="13" xfId="1" quotePrefix="1" applyFont="1" applyBorder="1"/>
    <xf numFmtId="164" fontId="1" fillId="4" borderId="13" xfId="1" applyFont="1" applyFill="1" applyBorder="1"/>
    <xf numFmtId="164" fontId="22" fillId="4" borderId="0" xfId="1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5" xfId="0" applyFont="1" applyFill="1" applyBorder="1"/>
    <xf numFmtId="0" fontId="0" fillId="0" borderId="13" xfId="0" applyFill="1" applyBorder="1"/>
    <xf numFmtId="0" fontId="0" fillId="0" borderId="0" xfId="0" applyFill="1"/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4" fontId="3" fillId="0" borderId="14" xfId="1" applyFont="1" applyBorder="1" applyAlignment="1">
      <alignment horizontal="center" vertical="center" wrapText="1"/>
    </xf>
    <xf numFmtId="164" fontId="12" fillId="0" borderId="0" xfId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/>
    </xf>
    <xf numFmtId="164" fontId="6" fillId="0" borderId="11" xfId="1" applyFont="1" applyBorder="1" applyAlignment="1">
      <alignment horizontal="center"/>
    </xf>
    <xf numFmtId="164" fontId="6" fillId="0" borderId="12" xfId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5">
    <cellStyle name="Comma" xfId="1" builtinId="3"/>
    <cellStyle name="Comma 10" xfId="42"/>
    <cellStyle name="Comma 11" xfId="44"/>
    <cellStyle name="Comma 12" xfId="4"/>
    <cellStyle name="Comma 2" xfId="5"/>
    <cellStyle name="Comma 2 2" xfId="8"/>
    <cellStyle name="Comma 2 3" xfId="9"/>
    <cellStyle name="Comma 2 4" xfId="10"/>
    <cellStyle name="Comma 3" xfId="11"/>
    <cellStyle name="Comma 3 2" xfId="12"/>
    <cellStyle name="Comma 3 3" xfId="13"/>
    <cellStyle name="Comma 3 4" xfId="14"/>
    <cellStyle name="Comma 4" xfId="15"/>
    <cellStyle name="Comma 4 2" xfId="16"/>
    <cellStyle name="Comma 4 2 2" xfId="17"/>
    <cellStyle name="Comma 4 2 3" xfId="18"/>
    <cellStyle name="Comma 4 2 4" xfId="19"/>
    <cellStyle name="Comma 5" xfId="6"/>
    <cellStyle name="Comma 5 2" xfId="20"/>
    <cellStyle name="Comma 6" xfId="21"/>
    <cellStyle name="Comma 7" xfId="22"/>
    <cellStyle name="Comma 8" xfId="23"/>
    <cellStyle name="Comma 9" xfId="24"/>
    <cellStyle name="Dezimal 2" xfId="25"/>
    <cellStyle name="Normal" xfId="0" builtinId="0"/>
    <cellStyle name="Normal 2" xfId="26"/>
    <cellStyle name="Normal 2 2" xfId="27"/>
    <cellStyle name="Normal 2 2 2" xfId="28"/>
    <cellStyle name="Normal 2 3" xfId="7"/>
    <cellStyle name="Normal 2 4" xfId="29"/>
    <cellStyle name="Normal 3" xfId="30"/>
    <cellStyle name="Normal 3 2" xfId="31"/>
    <cellStyle name="Normal 3 3" xfId="32"/>
    <cellStyle name="Normal 3 4" xfId="33"/>
    <cellStyle name="Normal 3 5" xfId="34"/>
    <cellStyle name="Normal 4" xfId="2"/>
    <cellStyle name="Normal 5" xfId="35"/>
    <cellStyle name="Normal 6" xfId="36"/>
    <cellStyle name="Normal 7" xfId="37"/>
    <cellStyle name="Normal 8" xfId="43"/>
    <cellStyle name="Normal 9" xfId="3"/>
    <cellStyle name="Percent 2" xfId="38"/>
    <cellStyle name="Percent 2 2" xfId="39"/>
    <cellStyle name="Percent 3" xfId="40"/>
    <cellStyle name="Percent 4" xfId="4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cculase\AppData\Local\Temp\SAOB%20FUND%20102-CURRENT\current-Fund%20102\SAOB-continuing-Fund%20102%20July%2031,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S-CONSO-sum"/>
      <sheetName val="FARS-CO-sum"/>
      <sheetName val="FARS-CONSO"/>
      <sheetName val="FARS-CO"/>
      <sheetName val="consoCURRENT"/>
      <sheetName val="SAOBCENTRALOFFICE101"/>
      <sheetName val="SAOB-co-others"/>
      <sheetName val="sum-co"/>
      <sheetName val="sum-conso"/>
      <sheetName val="sum-conso (2)"/>
    </sheetNames>
    <sheetDataSet>
      <sheetData sheetId="0" refreshError="1"/>
      <sheetData sheetId="1" refreshError="1"/>
      <sheetData sheetId="2">
        <row r="325">
          <cell r="E325">
            <v>0</v>
          </cell>
          <cell r="H325">
            <v>0</v>
          </cell>
          <cell r="Y325">
            <v>0</v>
          </cell>
          <cell r="Z325">
            <v>0</v>
          </cell>
        </row>
        <row r="360">
          <cell r="Y360">
            <v>0</v>
          </cell>
          <cell r="Z360">
            <v>0</v>
          </cell>
        </row>
        <row r="1553"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Y1553">
            <v>0</v>
          </cell>
          <cell r="Z1553">
            <v>0</v>
          </cell>
        </row>
        <row r="1763">
          <cell r="O1763">
            <v>0</v>
          </cell>
        </row>
        <row r="2078"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Y2078">
            <v>0</v>
          </cell>
          <cell r="Z2078">
            <v>0</v>
          </cell>
        </row>
        <row r="2113"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Y2113">
            <v>0</v>
          </cell>
          <cell r="Z2113">
            <v>0</v>
          </cell>
        </row>
        <row r="2644">
          <cell r="F2644">
            <v>0</v>
          </cell>
          <cell r="I2644">
            <v>0</v>
          </cell>
          <cell r="M2644">
            <v>0</v>
          </cell>
          <cell r="N2644">
            <v>0</v>
          </cell>
        </row>
      </sheetData>
      <sheetData sheetId="3" refreshError="1"/>
      <sheetData sheetId="4">
        <row r="201">
          <cell r="H201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9">
          <cell r="K289">
            <v>0</v>
          </cell>
        </row>
        <row r="290">
          <cell r="K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13">
          <cell r="K313">
            <v>0</v>
          </cell>
        </row>
        <row r="314">
          <cell r="K314">
            <v>0</v>
          </cell>
        </row>
        <row r="315">
          <cell r="K315">
            <v>0</v>
          </cell>
        </row>
        <row r="316">
          <cell r="K316">
            <v>0</v>
          </cell>
        </row>
        <row r="317">
          <cell r="K317">
            <v>0</v>
          </cell>
        </row>
        <row r="318">
          <cell r="K318">
            <v>0</v>
          </cell>
        </row>
        <row r="319">
          <cell r="K319">
            <v>0</v>
          </cell>
        </row>
        <row r="320">
          <cell r="K320">
            <v>0</v>
          </cell>
        </row>
        <row r="321">
          <cell r="K321">
            <v>0</v>
          </cell>
        </row>
        <row r="322">
          <cell r="K322">
            <v>0</v>
          </cell>
        </row>
        <row r="323">
          <cell r="K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9"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8">
          <cell r="AC368">
            <v>0</v>
          </cell>
        </row>
      </sheetData>
      <sheetData sheetId="5" refreshError="1"/>
      <sheetData sheetId="6">
        <row r="250">
          <cell r="G250">
            <v>-63137015.600000001</v>
          </cell>
        </row>
      </sheetData>
      <sheetData sheetId="7" refreshError="1"/>
      <sheetData sheetId="8">
        <row r="81">
          <cell r="Z81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7"/>
  <sheetViews>
    <sheetView topLeftCell="A6" workbookViewId="0">
      <pane xSplit="4" ySplit="8" topLeftCell="S242" activePane="bottomRight" state="frozen"/>
      <selection activeCell="A6" sqref="A6"/>
      <selection pane="topRight" activeCell="E6" sqref="E6"/>
      <selection pane="bottomLeft" activeCell="A14" sqref="A14"/>
      <selection pane="bottomRight" activeCell="S17" sqref="S17"/>
    </sheetView>
  </sheetViews>
  <sheetFormatPr defaultRowHeight="15"/>
  <cols>
    <col min="1" max="1" width="2.85546875" customWidth="1"/>
    <col min="2" max="2" width="5.140625" style="12" customWidth="1"/>
    <col min="3" max="3" width="40.28515625" customWidth="1"/>
    <col min="4" max="4" width="11.85546875" customWidth="1"/>
    <col min="5" max="5" width="19.7109375" customWidth="1"/>
    <col min="6" max="6" width="20.140625" customWidth="1"/>
    <col min="7" max="7" width="20.7109375" hidden="1" customWidth="1"/>
    <col min="8" max="8" width="20" hidden="1" customWidth="1"/>
    <col min="9" max="9" width="19.42578125" hidden="1" customWidth="1"/>
    <col min="10" max="10" width="21.140625" hidden="1" customWidth="1"/>
    <col min="11" max="11" width="20.85546875" style="55" hidden="1" customWidth="1"/>
    <col min="12" max="12" width="20.28515625" hidden="1" customWidth="1"/>
    <col min="13" max="13" width="23.7109375" hidden="1" customWidth="1"/>
    <col min="14" max="14" width="22.140625" hidden="1" customWidth="1"/>
    <col min="15" max="15" width="32.28515625" hidden="1" customWidth="1"/>
    <col min="16" max="16" width="31.42578125" hidden="1" customWidth="1"/>
    <col min="17" max="17" width="20.5703125" customWidth="1"/>
    <col min="18" max="18" width="22.140625" customWidth="1"/>
    <col min="19" max="19" width="17" customWidth="1"/>
    <col min="20" max="20" width="18.85546875" customWidth="1"/>
    <col min="21" max="21" width="25.7109375" customWidth="1"/>
    <col min="22" max="22" width="19.42578125" customWidth="1"/>
    <col min="23" max="23" width="31.85546875" customWidth="1"/>
    <col min="24" max="24" width="19.5703125" customWidth="1"/>
    <col min="25" max="25" width="21" customWidth="1"/>
    <col min="26" max="26" width="14.140625" customWidth="1"/>
    <col min="27" max="27" width="15" bestFit="1" customWidth="1"/>
  </cols>
  <sheetData>
    <row r="1" spans="1:28" s="8" customFormat="1" ht="20.25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330</v>
      </c>
      <c r="Z1" s="7"/>
    </row>
    <row r="2" spans="1:28" s="8" customFormat="1" ht="18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8"/>
    </row>
    <row r="3" spans="1:28" s="8" customFormat="1" ht="15.75">
      <c r="A3" s="349" t="s">
        <v>345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1"/>
    </row>
    <row r="4" spans="1:28" s="8" customFormat="1" ht="15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21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8" s="8" customFormat="1" ht="18">
      <c r="A5" s="9" t="s">
        <v>328</v>
      </c>
      <c r="B5" s="12"/>
      <c r="C5" s="13"/>
      <c r="D5" s="227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7"/>
      <c r="T5" s="16"/>
      <c r="U5" s="16"/>
      <c r="V5" s="18"/>
      <c r="W5" s="18"/>
      <c r="X5" s="19"/>
      <c r="Y5" s="19"/>
      <c r="Z5" s="20"/>
    </row>
    <row r="6" spans="1:28" s="8" customFormat="1" ht="15.75">
      <c r="A6" s="9" t="s">
        <v>3</v>
      </c>
      <c r="B6" s="12"/>
      <c r="C6" s="13"/>
      <c r="D6" s="227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21"/>
      <c r="V6" s="16"/>
      <c r="W6" s="16"/>
      <c r="X6" s="16"/>
      <c r="Y6" s="16"/>
      <c r="Z6" s="20"/>
    </row>
    <row r="7" spans="1:28" s="8" customFormat="1" ht="15.75">
      <c r="A7" s="9" t="s">
        <v>4</v>
      </c>
      <c r="B7" s="12"/>
      <c r="C7" s="13"/>
      <c r="D7" s="227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22"/>
      <c r="U7" s="22"/>
      <c r="V7" s="16"/>
      <c r="W7" s="16"/>
      <c r="X7" s="16"/>
      <c r="Y7" s="16"/>
      <c r="Z7" s="20"/>
    </row>
    <row r="8" spans="1:28" s="8" customFormat="1" ht="16.5" thickBot="1">
      <c r="A8" s="23" t="s">
        <v>329</v>
      </c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9"/>
      <c r="U8" s="29"/>
      <c r="V8" s="28"/>
      <c r="W8" s="28"/>
      <c r="X8" s="28"/>
      <c r="Y8" s="28"/>
      <c r="Z8" s="30"/>
    </row>
    <row r="9" spans="1:28" s="8" customFormat="1" ht="16.5" thickBot="1">
      <c r="A9" s="352" t="s">
        <v>5</v>
      </c>
      <c r="B9" s="353"/>
      <c r="C9" s="353"/>
      <c r="D9" s="358" t="s">
        <v>6</v>
      </c>
      <c r="E9" s="361" t="s">
        <v>7</v>
      </c>
      <c r="F9" s="362"/>
      <c r="G9" s="363"/>
      <c r="H9" s="361" t="s">
        <v>8</v>
      </c>
      <c r="I9" s="362"/>
      <c r="J9" s="362"/>
      <c r="K9" s="362"/>
      <c r="L9" s="363"/>
      <c r="M9" s="364" t="s">
        <v>9</v>
      </c>
      <c r="N9" s="365"/>
      <c r="O9" s="365"/>
      <c r="P9" s="365"/>
      <c r="Q9" s="366"/>
      <c r="R9" s="364" t="s">
        <v>10</v>
      </c>
      <c r="S9" s="365"/>
      <c r="T9" s="365"/>
      <c r="U9" s="365"/>
      <c r="V9" s="366"/>
      <c r="W9" s="361" t="s">
        <v>11</v>
      </c>
      <c r="X9" s="362"/>
      <c r="Y9" s="362"/>
      <c r="Z9" s="363"/>
    </row>
    <row r="10" spans="1:28" s="8" customFormat="1" ht="16.5" thickBot="1">
      <c r="A10" s="354"/>
      <c r="B10" s="355"/>
      <c r="C10" s="355"/>
      <c r="D10" s="359"/>
      <c r="E10" s="342" t="s">
        <v>12</v>
      </c>
      <c r="F10" s="342" t="s">
        <v>13</v>
      </c>
      <c r="G10" s="342" t="s">
        <v>14</v>
      </c>
      <c r="H10" s="342" t="s">
        <v>15</v>
      </c>
      <c r="I10" s="342" t="s">
        <v>16</v>
      </c>
      <c r="J10" s="342" t="s">
        <v>17</v>
      </c>
      <c r="K10" s="342" t="s">
        <v>18</v>
      </c>
      <c r="L10" s="342" t="s">
        <v>19</v>
      </c>
      <c r="M10" s="339" t="s">
        <v>20</v>
      </c>
      <c r="N10" s="337" t="s">
        <v>21</v>
      </c>
      <c r="O10" s="337" t="s">
        <v>22</v>
      </c>
      <c r="P10" s="337" t="s">
        <v>23</v>
      </c>
      <c r="Q10" s="337" t="s">
        <v>24</v>
      </c>
      <c r="R10" s="339" t="s">
        <v>20</v>
      </c>
      <c r="S10" s="337" t="s">
        <v>21</v>
      </c>
      <c r="T10" s="337" t="s">
        <v>22</v>
      </c>
      <c r="U10" s="337" t="s">
        <v>23</v>
      </c>
      <c r="V10" s="337" t="s">
        <v>24</v>
      </c>
      <c r="W10" s="339" t="s">
        <v>25</v>
      </c>
      <c r="X10" s="339" t="s">
        <v>26</v>
      </c>
      <c r="Y10" s="361" t="s">
        <v>27</v>
      </c>
      <c r="Z10" s="363"/>
    </row>
    <row r="11" spans="1:28" s="8" customFormat="1" ht="12.75">
      <c r="A11" s="354"/>
      <c r="B11" s="355"/>
      <c r="C11" s="355"/>
      <c r="D11" s="359"/>
      <c r="E11" s="343"/>
      <c r="F11" s="343"/>
      <c r="G11" s="343"/>
      <c r="H11" s="343"/>
      <c r="I11" s="343"/>
      <c r="J11" s="343"/>
      <c r="K11" s="343"/>
      <c r="L11" s="343"/>
      <c r="M11" s="340"/>
      <c r="N11" s="338"/>
      <c r="O11" s="338"/>
      <c r="P11" s="338"/>
      <c r="Q11" s="338"/>
      <c r="R11" s="340"/>
      <c r="S11" s="338"/>
      <c r="T11" s="338"/>
      <c r="U11" s="338"/>
      <c r="V11" s="338"/>
      <c r="W11" s="340"/>
      <c r="X11" s="340"/>
      <c r="Y11" s="339" t="s">
        <v>28</v>
      </c>
      <c r="Z11" s="342" t="s">
        <v>29</v>
      </c>
    </row>
    <row r="12" spans="1:28" s="8" customFormat="1" ht="13.5" thickBot="1">
      <c r="A12" s="356"/>
      <c r="B12" s="357"/>
      <c r="C12" s="357"/>
      <c r="D12" s="360"/>
      <c r="E12" s="344"/>
      <c r="F12" s="344"/>
      <c r="G12" s="344"/>
      <c r="H12" s="344"/>
      <c r="I12" s="344"/>
      <c r="J12" s="344"/>
      <c r="K12" s="344"/>
      <c r="L12" s="344"/>
      <c r="M12" s="340"/>
      <c r="N12" s="338"/>
      <c r="O12" s="338"/>
      <c r="P12" s="338"/>
      <c r="Q12" s="338"/>
      <c r="R12" s="340"/>
      <c r="S12" s="338"/>
      <c r="T12" s="338"/>
      <c r="U12" s="338"/>
      <c r="V12" s="338"/>
      <c r="W12" s="341"/>
      <c r="X12" s="341"/>
      <c r="Y12" s="341"/>
      <c r="Z12" s="344"/>
    </row>
    <row r="13" spans="1:28" s="35" customFormat="1" ht="32.25" customHeight="1" thickBot="1">
      <c r="A13" s="335">
        <v>1</v>
      </c>
      <c r="B13" s="336"/>
      <c r="C13" s="336"/>
      <c r="D13" s="31">
        <v>2</v>
      </c>
      <c r="E13" s="31">
        <v>3</v>
      </c>
      <c r="F13" s="31">
        <v>4</v>
      </c>
      <c r="G13" s="32" t="s">
        <v>30</v>
      </c>
      <c r="H13" s="31">
        <v>6</v>
      </c>
      <c r="I13" s="31">
        <v>7</v>
      </c>
      <c r="J13" s="31">
        <v>8</v>
      </c>
      <c r="K13" s="32">
        <v>9</v>
      </c>
      <c r="L13" s="32" t="s">
        <v>31</v>
      </c>
      <c r="M13" s="31">
        <v>11</v>
      </c>
      <c r="N13" s="31">
        <v>12</v>
      </c>
      <c r="O13" s="31">
        <v>13</v>
      </c>
      <c r="P13" s="31">
        <v>14</v>
      </c>
      <c r="Q13" s="33" t="s">
        <v>32</v>
      </c>
      <c r="R13" s="31">
        <v>16</v>
      </c>
      <c r="S13" s="31">
        <v>17</v>
      </c>
      <c r="T13" s="31">
        <v>18</v>
      </c>
      <c r="U13" s="31">
        <v>19</v>
      </c>
      <c r="V13" s="32" t="s">
        <v>33</v>
      </c>
      <c r="W13" s="32" t="s">
        <v>34</v>
      </c>
      <c r="X13" s="34" t="s">
        <v>35</v>
      </c>
      <c r="Y13" s="31">
        <v>23</v>
      </c>
      <c r="Z13" s="31">
        <v>24</v>
      </c>
    </row>
    <row r="14" spans="1:28">
      <c r="A14" s="36"/>
      <c r="B14" s="2"/>
      <c r="C14" s="37"/>
      <c r="D14" s="38"/>
      <c r="E14" s="38"/>
      <c r="F14" s="38"/>
      <c r="G14" s="38"/>
      <c r="H14" s="38"/>
      <c r="I14" s="38"/>
      <c r="J14" s="38"/>
      <c r="K14" s="166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8">
      <c r="A15" s="40" t="s">
        <v>331</v>
      </c>
      <c r="C15" s="41"/>
      <c r="D15" s="39"/>
      <c r="E15" s="39"/>
      <c r="F15" s="39"/>
      <c r="G15" s="39"/>
      <c r="H15" s="39"/>
      <c r="I15" s="39"/>
      <c r="J15" s="39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8" ht="15.75">
      <c r="A16" s="45" t="s">
        <v>323</v>
      </c>
      <c r="B16" s="88"/>
      <c r="C16" s="51"/>
      <c r="D16" s="119"/>
      <c r="E16" s="119"/>
      <c r="F16" s="119"/>
      <c r="G16" s="119"/>
      <c r="H16" s="119"/>
      <c r="I16" s="119"/>
      <c r="J16" s="119"/>
      <c r="K16" s="137"/>
      <c r="L16" s="119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5"/>
      <c r="AB16" s="55"/>
    </row>
    <row r="17" spans="1:28" ht="15.75">
      <c r="A17" s="53" t="s">
        <v>139</v>
      </c>
      <c r="B17" s="167"/>
      <c r="C17" s="168"/>
      <c r="D17" s="169"/>
      <c r="E17" s="169"/>
      <c r="F17" s="169"/>
      <c r="G17" s="169"/>
      <c r="H17" s="169"/>
      <c r="I17" s="169"/>
      <c r="J17" s="169"/>
      <c r="K17" s="170"/>
      <c r="L17" s="169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52"/>
      <c r="X17" s="52"/>
      <c r="Y17" s="52"/>
      <c r="Z17" s="52"/>
      <c r="AA17" s="55"/>
      <c r="AB17" s="55"/>
    </row>
    <row r="18" spans="1:28">
      <c r="A18" s="66"/>
      <c r="B18" s="172"/>
      <c r="C18" s="173"/>
      <c r="D18" s="174"/>
      <c r="E18" s="174"/>
      <c r="F18" s="174"/>
      <c r="G18" s="174"/>
      <c r="H18" s="174"/>
      <c r="I18" s="174"/>
      <c r="J18" s="174"/>
      <c r="K18" s="175"/>
      <c r="L18" s="174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52"/>
      <c r="X18" s="52"/>
      <c r="Y18" s="52"/>
      <c r="Z18" s="52"/>
      <c r="AA18" s="55"/>
      <c r="AB18" s="55"/>
    </row>
    <row r="19" spans="1:28" ht="15.75" thickBot="1">
      <c r="A19" s="92"/>
      <c r="B19" s="176" t="s">
        <v>140</v>
      </c>
      <c r="C19" s="177"/>
      <c r="D19" s="178"/>
      <c r="E19" s="179"/>
      <c r="F19" s="179"/>
      <c r="G19" s="179"/>
      <c r="H19" s="179"/>
      <c r="I19" s="179"/>
      <c r="J19" s="179"/>
      <c r="K19" s="180">
        <f t="shared" ref="K19:Z19" si="0">K20+K21</f>
        <v>0</v>
      </c>
      <c r="L19" s="316">
        <f>H19+I19-J19+K19</f>
        <v>0</v>
      </c>
      <c r="M19" s="180">
        <f t="shared" si="0"/>
        <v>0</v>
      </c>
      <c r="N19" s="180">
        <f t="shared" si="0"/>
        <v>1565151</v>
      </c>
      <c r="O19" s="180">
        <f t="shared" si="0"/>
        <v>0</v>
      </c>
      <c r="P19" s="180">
        <f t="shared" si="0"/>
        <v>0</v>
      </c>
      <c r="Q19" s="180">
        <f t="shared" si="0"/>
        <v>1565151</v>
      </c>
      <c r="R19" s="180">
        <f t="shared" si="0"/>
        <v>0</v>
      </c>
      <c r="S19" s="180">
        <f t="shared" si="0"/>
        <v>1565151</v>
      </c>
      <c r="T19" s="180">
        <f t="shared" si="0"/>
        <v>0</v>
      </c>
      <c r="U19" s="180">
        <f t="shared" si="0"/>
        <v>0</v>
      </c>
      <c r="V19" s="180">
        <f t="shared" si="0"/>
        <v>1565151</v>
      </c>
      <c r="W19" s="96">
        <f t="shared" si="0"/>
        <v>0</v>
      </c>
      <c r="X19" s="96">
        <f t="shared" si="0"/>
        <v>-1565151</v>
      </c>
      <c r="Y19" s="96">
        <f t="shared" si="0"/>
        <v>0</v>
      </c>
      <c r="Z19" s="96">
        <f t="shared" si="0"/>
        <v>0</v>
      </c>
      <c r="AA19" s="55">
        <f>Q19-V19</f>
        <v>0</v>
      </c>
      <c r="AB19" s="55"/>
    </row>
    <row r="20" spans="1:28">
      <c r="A20" s="66"/>
      <c r="B20" s="181"/>
      <c r="C20" s="182" t="s">
        <v>141</v>
      </c>
      <c r="D20" s="183" t="s">
        <v>142</v>
      </c>
      <c r="E20" s="183"/>
      <c r="F20" s="183"/>
      <c r="G20" s="183"/>
      <c r="H20" s="183"/>
      <c r="I20" s="183"/>
      <c r="J20" s="183"/>
      <c r="K20" s="314"/>
      <c r="L20" s="319">
        <f>H20+I20-J20+K20</f>
        <v>0</v>
      </c>
      <c r="M20" s="315"/>
      <c r="N20" s="185">
        <v>1565151</v>
      </c>
      <c r="O20" s="185"/>
      <c r="P20" s="185"/>
      <c r="Q20" s="185">
        <f t="shared" ref="Q20:Q21" si="1">SUM(M20:P20)</f>
        <v>1565151</v>
      </c>
      <c r="R20" s="185"/>
      <c r="S20" s="185">
        <v>1565151</v>
      </c>
      <c r="T20" s="185"/>
      <c r="U20" s="185"/>
      <c r="V20" s="185">
        <f>SUM(R20:U20)</f>
        <v>1565151</v>
      </c>
      <c r="W20" s="62">
        <f>G20-L20</f>
        <v>0</v>
      </c>
      <c r="X20" s="62">
        <f>L20-Q20</f>
        <v>-1565151</v>
      </c>
      <c r="Y20" s="62"/>
      <c r="Z20" s="62"/>
      <c r="AA20" s="55">
        <f t="shared" ref="AA20:AA83" si="2">Q20-V20</f>
        <v>0</v>
      </c>
      <c r="AB20" s="55"/>
    </row>
    <row r="21" spans="1:28">
      <c r="A21" s="66"/>
      <c r="B21" s="181"/>
      <c r="C21" s="182" t="s">
        <v>143</v>
      </c>
      <c r="D21" s="183" t="s">
        <v>144</v>
      </c>
      <c r="E21" s="183"/>
      <c r="F21" s="183"/>
      <c r="G21" s="183"/>
      <c r="H21" s="183"/>
      <c r="I21" s="183"/>
      <c r="J21" s="183"/>
      <c r="K21" s="314"/>
      <c r="L21" s="183"/>
      <c r="M21" s="315">
        <f>[1]consoCURRENT!H257</f>
        <v>0</v>
      </c>
      <c r="N21" s="185"/>
      <c r="O21" s="185">
        <f>[1]consoCURRENT!J257</f>
        <v>0</v>
      </c>
      <c r="P21" s="185">
        <f>[1]consoCURRENT!K257</f>
        <v>0</v>
      </c>
      <c r="Q21" s="185">
        <f t="shared" si="1"/>
        <v>0</v>
      </c>
      <c r="R21" s="185"/>
      <c r="S21" s="185"/>
      <c r="T21" s="185"/>
      <c r="U21" s="185"/>
      <c r="V21" s="185">
        <f>SUM(R21:U21)</f>
        <v>0</v>
      </c>
      <c r="W21" s="62">
        <f t="shared" ref="W21" si="3">G21-L21</f>
        <v>0</v>
      </c>
      <c r="X21" s="62">
        <f t="shared" ref="X21" si="4">L21-Q21</f>
        <v>0</v>
      </c>
      <c r="Y21" s="62"/>
      <c r="Z21" s="62"/>
      <c r="AA21" s="55">
        <f t="shared" si="2"/>
        <v>0</v>
      </c>
      <c r="AB21" s="55"/>
    </row>
    <row r="22" spans="1:28" ht="15.75" thickBot="1">
      <c r="A22" s="97"/>
      <c r="B22" s="176" t="s">
        <v>145</v>
      </c>
      <c r="C22" s="186"/>
      <c r="D22" s="187"/>
      <c r="E22" s="188"/>
      <c r="F22" s="188"/>
      <c r="G22" s="188"/>
      <c r="H22" s="188"/>
      <c r="I22" s="188"/>
      <c r="J22" s="188"/>
      <c r="K22" s="317">
        <f t="shared" ref="K22:Z22" si="5">K23+K24</f>
        <v>0</v>
      </c>
      <c r="L22" s="316">
        <f t="shared" ref="L22:L85" si="6">H22+I22-J22+K22</f>
        <v>0</v>
      </c>
      <c r="M22" s="318">
        <f t="shared" si="5"/>
        <v>0</v>
      </c>
      <c r="N22" s="180">
        <f t="shared" si="5"/>
        <v>0</v>
      </c>
      <c r="O22" s="180">
        <f t="shared" si="5"/>
        <v>0</v>
      </c>
      <c r="P22" s="180">
        <f t="shared" si="5"/>
        <v>0</v>
      </c>
      <c r="Q22" s="180">
        <f t="shared" si="5"/>
        <v>0</v>
      </c>
      <c r="R22" s="180">
        <f t="shared" si="5"/>
        <v>0</v>
      </c>
      <c r="S22" s="180">
        <f t="shared" si="5"/>
        <v>0</v>
      </c>
      <c r="T22" s="180">
        <f t="shared" si="5"/>
        <v>0</v>
      </c>
      <c r="U22" s="180">
        <f t="shared" si="5"/>
        <v>0</v>
      </c>
      <c r="V22" s="180">
        <f t="shared" si="5"/>
        <v>0</v>
      </c>
      <c r="W22" s="96">
        <f t="shared" si="5"/>
        <v>0</v>
      </c>
      <c r="X22" s="96">
        <f t="shared" si="5"/>
        <v>0</v>
      </c>
      <c r="Y22" s="96">
        <f t="shared" si="5"/>
        <v>0</v>
      </c>
      <c r="Z22" s="96">
        <f t="shared" si="5"/>
        <v>0</v>
      </c>
      <c r="AA22" s="55">
        <f t="shared" si="2"/>
        <v>0</v>
      </c>
      <c r="AB22" s="55"/>
    </row>
    <row r="23" spans="1:28">
      <c r="A23" s="57"/>
      <c r="B23" s="176"/>
      <c r="C23" s="182" t="s">
        <v>146</v>
      </c>
      <c r="D23" s="183" t="s">
        <v>147</v>
      </c>
      <c r="E23" s="183"/>
      <c r="F23" s="183"/>
      <c r="G23" s="183"/>
      <c r="H23" s="183"/>
      <c r="I23" s="183"/>
      <c r="J23" s="183"/>
      <c r="K23" s="314"/>
      <c r="L23" s="323">
        <f t="shared" si="6"/>
        <v>0</v>
      </c>
      <c r="M23" s="315"/>
      <c r="N23" s="185"/>
      <c r="O23" s="185"/>
      <c r="P23" s="185"/>
      <c r="Q23" s="185">
        <f t="shared" ref="Q23:Q24" si="7">SUM(M23:P23)</f>
        <v>0</v>
      </c>
      <c r="R23" s="185"/>
      <c r="S23" s="185"/>
      <c r="T23" s="185"/>
      <c r="U23" s="185"/>
      <c r="V23" s="185">
        <f t="shared" ref="V23:V74" si="8">SUM(R23:U23)</f>
        <v>0</v>
      </c>
      <c r="W23" s="62">
        <f>G23-L23</f>
        <v>0</v>
      </c>
      <c r="X23" s="62">
        <f>L23-Q23</f>
        <v>0</v>
      </c>
      <c r="Y23" s="62"/>
      <c r="Z23" s="62"/>
      <c r="AA23" s="55">
        <f t="shared" si="2"/>
        <v>0</v>
      </c>
      <c r="AB23" s="55"/>
    </row>
    <row r="24" spans="1:28">
      <c r="A24" s="57"/>
      <c r="B24" s="176"/>
      <c r="C24" s="182" t="s">
        <v>148</v>
      </c>
      <c r="D24" s="183" t="s">
        <v>149</v>
      </c>
      <c r="E24" s="183"/>
      <c r="F24" s="183"/>
      <c r="G24" s="183"/>
      <c r="H24" s="183"/>
      <c r="I24" s="183"/>
      <c r="J24" s="183"/>
      <c r="K24" s="314"/>
      <c r="L24" s="316">
        <f t="shared" si="6"/>
        <v>0</v>
      </c>
      <c r="M24" s="315">
        <f>[1]consoCURRENT!H260</f>
        <v>0</v>
      </c>
      <c r="N24" s="185">
        <f>[1]consoCURRENT!I260</f>
        <v>0</v>
      </c>
      <c r="O24" s="185">
        <f>[1]consoCURRENT!J260</f>
        <v>0</v>
      </c>
      <c r="P24" s="185">
        <f>[1]consoCURRENT!K260</f>
        <v>0</v>
      </c>
      <c r="Q24" s="185">
        <f t="shared" si="7"/>
        <v>0</v>
      </c>
      <c r="R24" s="185"/>
      <c r="S24" s="185"/>
      <c r="T24" s="185"/>
      <c r="U24" s="185"/>
      <c r="V24" s="185">
        <f t="shared" si="8"/>
        <v>0</v>
      </c>
      <c r="W24" s="62">
        <f t="shared" ref="W24" si="9">G24-L24</f>
        <v>0</v>
      </c>
      <c r="X24" s="62">
        <f>L24-Q24</f>
        <v>0</v>
      </c>
      <c r="Y24" s="62"/>
      <c r="Z24" s="62"/>
      <c r="AA24" s="55">
        <f t="shared" si="2"/>
        <v>0</v>
      </c>
      <c r="AB24" s="55"/>
    </row>
    <row r="25" spans="1:28" ht="15.75" thickBot="1">
      <c r="A25" s="101"/>
      <c r="B25" s="189" t="s">
        <v>150</v>
      </c>
      <c r="C25" s="190"/>
      <c r="D25" s="187"/>
      <c r="E25" s="188"/>
      <c r="F25" s="188"/>
      <c r="G25" s="188"/>
      <c r="H25" s="188"/>
      <c r="I25" s="188"/>
      <c r="J25" s="188"/>
      <c r="K25" s="321">
        <f>SUM(K26:K32)</f>
        <v>0</v>
      </c>
      <c r="L25" s="316">
        <f t="shared" si="6"/>
        <v>0</v>
      </c>
      <c r="M25" s="322">
        <f t="shared" ref="M25:Z25" si="10">SUM(M26:M32)</f>
        <v>0</v>
      </c>
      <c r="N25" s="192">
        <f t="shared" si="10"/>
        <v>0</v>
      </c>
      <c r="O25" s="192">
        <f t="shared" si="10"/>
        <v>0</v>
      </c>
      <c r="P25" s="192">
        <f t="shared" si="10"/>
        <v>0</v>
      </c>
      <c r="Q25" s="192">
        <f t="shared" si="10"/>
        <v>0</v>
      </c>
      <c r="R25" s="192">
        <f t="shared" si="10"/>
        <v>0</v>
      </c>
      <c r="S25" s="192">
        <f t="shared" si="10"/>
        <v>0</v>
      </c>
      <c r="T25" s="192">
        <f t="shared" si="10"/>
        <v>0</v>
      </c>
      <c r="U25" s="192">
        <f t="shared" si="10"/>
        <v>0</v>
      </c>
      <c r="V25" s="192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55">
        <f t="shared" si="2"/>
        <v>0</v>
      </c>
      <c r="AB25" s="55"/>
    </row>
    <row r="26" spans="1:28">
      <c r="A26" s="57"/>
      <c r="B26" s="176"/>
      <c r="C26" s="182" t="s">
        <v>151</v>
      </c>
      <c r="D26" s="183" t="s">
        <v>152</v>
      </c>
      <c r="E26" s="183"/>
      <c r="F26" s="183"/>
      <c r="G26" s="183"/>
      <c r="H26" s="183"/>
      <c r="I26" s="183"/>
      <c r="J26" s="183"/>
      <c r="K26" s="314"/>
      <c r="L26" s="323">
        <f t="shared" si="6"/>
        <v>0</v>
      </c>
      <c r="M26" s="315"/>
      <c r="N26" s="185"/>
      <c r="O26" s="185"/>
      <c r="P26" s="185"/>
      <c r="Q26" s="185">
        <f t="shared" ref="Q26:Q32" si="11">SUM(M26:P26)</f>
        <v>0</v>
      </c>
      <c r="R26" s="185"/>
      <c r="S26" s="185"/>
      <c r="T26" s="185"/>
      <c r="U26" s="185"/>
      <c r="V26" s="185">
        <f t="shared" si="8"/>
        <v>0</v>
      </c>
      <c r="W26" s="62">
        <f t="shared" ref="W26:W32" si="12">G26-L26</f>
        <v>0</v>
      </c>
      <c r="X26" s="62">
        <f t="shared" ref="X26:X32" si="13">L26-Q26</f>
        <v>0</v>
      </c>
      <c r="Y26" s="62"/>
      <c r="Z26" s="62"/>
      <c r="AA26" s="55">
        <f t="shared" si="2"/>
        <v>0</v>
      </c>
      <c r="AB26" s="55"/>
    </row>
    <row r="27" spans="1:28">
      <c r="A27" s="57"/>
      <c r="B27" s="176"/>
      <c r="C27" s="182" t="s">
        <v>153</v>
      </c>
      <c r="D27" s="183" t="s">
        <v>154</v>
      </c>
      <c r="E27" s="183"/>
      <c r="F27" s="183"/>
      <c r="G27" s="183"/>
      <c r="H27" s="183"/>
      <c r="I27" s="183"/>
      <c r="J27" s="183"/>
      <c r="K27" s="314"/>
      <c r="L27" s="316">
        <f t="shared" si="6"/>
        <v>0</v>
      </c>
      <c r="M27" s="315"/>
      <c r="N27" s="185"/>
      <c r="O27" s="185"/>
      <c r="P27" s="185"/>
      <c r="Q27" s="185">
        <f t="shared" si="11"/>
        <v>0</v>
      </c>
      <c r="R27" s="185"/>
      <c r="S27" s="185"/>
      <c r="T27" s="185"/>
      <c r="U27" s="185"/>
      <c r="V27" s="185">
        <f t="shared" si="8"/>
        <v>0</v>
      </c>
      <c r="W27" s="62">
        <f t="shared" si="12"/>
        <v>0</v>
      </c>
      <c r="X27" s="62">
        <f t="shared" si="13"/>
        <v>0</v>
      </c>
      <c r="Y27" s="62"/>
      <c r="Z27" s="62"/>
      <c r="AA27" s="55">
        <f t="shared" si="2"/>
        <v>0</v>
      </c>
      <c r="AB27" s="55"/>
    </row>
    <row r="28" spans="1:28">
      <c r="A28" s="57"/>
      <c r="B28" s="176"/>
      <c r="C28" s="182" t="s">
        <v>155</v>
      </c>
      <c r="D28" s="183" t="s">
        <v>156</v>
      </c>
      <c r="E28" s="183"/>
      <c r="F28" s="183"/>
      <c r="G28" s="183"/>
      <c r="H28" s="183"/>
      <c r="I28" s="183"/>
      <c r="J28" s="183"/>
      <c r="K28" s="314"/>
      <c r="L28" s="316">
        <f t="shared" si="6"/>
        <v>0</v>
      </c>
      <c r="M28" s="315"/>
      <c r="N28" s="185"/>
      <c r="O28" s="185"/>
      <c r="P28" s="185"/>
      <c r="Q28" s="185">
        <f t="shared" si="11"/>
        <v>0</v>
      </c>
      <c r="R28" s="185"/>
      <c r="S28" s="185"/>
      <c r="T28" s="185"/>
      <c r="U28" s="185"/>
      <c r="V28" s="185">
        <f t="shared" si="8"/>
        <v>0</v>
      </c>
      <c r="W28" s="62">
        <f t="shared" si="12"/>
        <v>0</v>
      </c>
      <c r="X28" s="62">
        <f t="shared" si="13"/>
        <v>0</v>
      </c>
      <c r="Y28" s="62"/>
      <c r="Z28" s="62"/>
      <c r="AA28" s="55">
        <f t="shared" si="2"/>
        <v>0</v>
      </c>
      <c r="AB28" s="55"/>
    </row>
    <row r="29" spans="1:28">
      <c r="A29" s="57"/>
      <c r="B29" s="176"/>
      <c r="C29" s="182" t="s">
        <v>157</v>
      </c>
      <c r="D29" s="183" t="s">
        <v>158</v>
      </c>
      <c r="E29" s="183"/>
      <c r="F29" s="183"/>
      <c r="G29" s="183"/>
      <c r="H29" s="183"/>
      <c r="I29" s="183"/>
      <c r="J29" s="183"/>
      <c r="K29" s="314"/>
      <c r="L29" s="316">
        <f t="shared" si="6"/>
        <v>0</v>
      </c>
      <c r="M29" s="315"/>
      <c r="N29" s="185"/>
      <c r="O29" s="185"/>
      <c r="P29" s="185"/>
      <c r="Q29" s="185">
        <f t="shared" si="11"/>
        <v>0</v>
      </c>
      <c r="R29" s="185"/>
      <c r="S29" s="185"/>
      <c r="T29" s="185"/>
      <c r="U29" s="185"/>
      <c r="V29" s="185">
        <f t="shared" si="8"/>
        <v>0</v>
      </c>
      <c r="W29" s="62">
        <f t="shared" si="12"/>
        <v>0</v>
      </c>
      <c r="X29" s="62">
        <f t="shared" si="13"/>
        <v>0</v>
      </c>
      <c r="Y29" s="62"/>
      <c r="Z29" s="62"/>
      <c r="AA29" s="55">
        <f t="shared" si="2"/>
        <v>0</v>
      </c>
      <c r="AB29" s="55"/>
    </row>
    <row r="30" spans="1:28">
      <c r="A30" s="57"/>
      <c r="B30" s="176"/>
      <c r="C30" s="182" t="s">
        <v>159</v>
      </c>
      <c r="D30" s="183" t="s">
        <v>160</v>
      </c>
      <c r="E30" s="183"/>
      <c r="F30" s="183"/>
      <c r="G30" s="183"/>
      <c r="H30" s="183"/>
      <c r="I30" s="183"/>
      <c r="J30" s="183"/>
      <c r="K30" s="314"/>
      <c r="L30" s="316">
        <f t="shared" si="6"/>
        <v>0</v>
      </c>
      <c r="M30" s="315"/>
      <c r="N30" s="185"/>
      <c r="O30" s="185"/>
      <c r="P30" s="185"/>
      <c r="Q30" s="185">
        <f t="shared" si="11"/>
        <v>0</v>
      </c>
      <c r="R30" s="185"/>
      <c r="S30" s="185"/>
      <c r="T30" s="185"/>
      <c r="U30" s="185"/>
      <c r="V30" s="185">
        <f t="shared" si="8"/>
        <v>0</v>
      </c>
      <c r="W30" s="62">
        <f t="shared" si="12"/>
        <v>0</v>
      </c>
      <c r="X30" s="62">
        <f t="shared" si="13"/>
        <v>0</v>
      </c>
      <c r="Y30" s="62"/>
      <c r="Z30" s="62"/>
      <c r="AA30" s="55">
        <f t="shared" si="2"/>
        <v>0</v>
      </c>
      <c r="AB30" s="55"/>
    </row>
    <row r="31" spans="1:28">
      <c r="A31" s="57"/>
      <c r="B31" s="176"/>
      <c r="C31" s="182" t="s">
        <v>161</v>
      </c>
      <c r="D31" s="183" t="s">
        <v>162</v>
      </c>
      <c r="E31" s="183"/>
      <c r="F31" s="183"/>
      <c r="G31" s="183"/>
      <c r="H31" s="183"/>
      <c r="I31" s="183"/>
      <c r="J31" s="183"/>
      <c r="K31" s="314"/>
      <c r="L31" s="316">
        <f t="shared" si="6"/>
        <v>0</v>
      </c>
      <c r="M31" s="315"/>
      <c r="N31" s="185"/>
      <c r="O31" s="185"/>
      <c r="P31" s="185"/>
      <c r="Q31" s="185">
        <f t="shared" si="11"/>
        <v>0</v>
      </c>
      <c r="R31" s="185"/>
      <c r="S31" s="185"/>
      <c r="T31" s="185"/>
      <c r="U31" s="185"/>
      <c r="V31" s="185">
        <f t="shared" si="8"/>
        <v>0</v>
      </c>
      <c r="W31" s="62">
        <f t="shared" si="12"/>
        <v>0</v>
      </c>
      <c r="X31" s="62">
        <f t="shared" si="13"/>
        <v>0</v>
      </c>
      <c r="Y31" s="62"/>
      <c r="Z31" s="62"/>
      <c r="AA31" s="55">
        <f t="shared" si="2"/>
        <v>0</v>
      </c>
      <c r="AB31" s="55"/>
    </row>
    <row r="32" spans="1:28">
      <c r="A32" s="57"/>
      <c r="B32" s="176"/>
      <c r="C32" s="182" t="s">
        <v>163</v>
      </c>
      <c r="D32" s="183" t="s">
        <v>164</v>
      </c>
      <c r="E32" s="183"/>
      <c r="F32" s="183"/>
      <c r="G32" s="183"/>
      <c r="H32" s="183"/>
      <c r="I32" s="183"/>
      <c r="J32" s="183"/>
      <c r="K32" s="314"/>
      <c r="L32" s="316">
        <f t="shared" si="6"/>
        <v>0</v>
      </c>
      <c r="M32" s="315"/>
      <c r="N32" s="185"/>
      <c r="O32" s="185"/>
      <c r="P32" s="185"/>
      <c r="Q32" s="185">
        <f t="shared" si="11"/>
        <v>0</v>
      </c>
      <c r="R32" s="185"/>
      <c r="S32" s="185"/>
      <c r="T32" s="185"/>
      <c r="U32" s="185"/>
      <c r="V32" s="185">
        <f t="shared" si="8"/>
        <v>0</v>
      </c>
      <c r="W32" s="62">
        <f t="shared" si="12"/>
        <v>0</v>
      </c>
      <c r="X32" s="62">
        <f t="shared" si="13"/>
        <v>0</v>
      </c>
      <c r="Y32" s="62"/>
      <c r="Z32" s="62"/>
      <c r="AA32" s="55">
        <f t="shared" si="2"/>
        <v>0</v>
      </c>
      <c r="AB32" s="55"/>
    </row>
    <row r="33" spans="1:28" ht="15.75" thickBot="1">
      <c r="A33" s="97"/>
      <c r="B33" s="176" t="s">
        <v>165</v>
      </c>
      <c r="C33" s="186"/>
      <c r="D33" s="187"/>
      <c r="E33" s="188"/>
      <c r="F33" s="188"/>
      <c r="G33" s="188"/>
      <c r="H33" s="188"/>
      <c r="I33" s="188"/>
      <c r="J33" s="188"/>
      <c r="K33" s="321">
        <f>SUM(K34:K35)</f>
        <v>0</v>
      </c>
      <c r="L33" s="320">
        <f t="shared" si="6"/>
        <v>0</v>
      </c>
      <c r="M33" s="318">
        <f t="shared" ref="M33:Z33" si="14">M34+M35</f>
        <v>0</v>
      </c>
      <c r="N33" s="180">
        <f t="shared" si="14"/>
        <v>0</v>
      </c>
      <c r="O33" s="180">
        <f t="shared" si="14"/>
        <v>0</v>
      </c>
      <c r="P33" s="180">
        <f t="shared" si="14"/>
        <v>0</v>
      </c>
      <c r="Q33" s="180">
        <f t="shared" si="14"/>
        <v>0</v>
      </c>
      <c r="R33" s="180">
        <f t="shared" si="14"/>
        <v>0</v>
      </c>
      <c r="S33" s="180">
        <f t="shared" si="14"/>
        <v>0</v>
      </c>
      <c r="T33" s="180">
        <f t="shared" si="14"/>
        <v>0</v>
      </c>
      <c r="U33" s="180">
        <f t="shared" si="14"/>
        <v>0</v>
      </c>
      <c r="V33" s="180">
        <f t="shared" si="14"/>
        <v>0</v>
      </c>
      <c r="W33" s="96">
        <f t="shared" si="14"/>
        <v>0</v>
      </c>
      <c r="X33" s="96">
        <f t="shared" si="14"/>
        <v>0</v>
      </c>
      <c r="Y33" s="96">
        <f t="shared" si="14"/>
        <v>0</v>
      </c>
      <c r="Z33" s="96">
        <f t="shared" si="14"/>
        <v>0</v>
      </c>
      <c r="AA33" s="55">
        <f t="shared" si="2"/>
        <v>0</v>
      </c>
      <c r="AB33" s="55"/>
    </row>
    <row r="34" spans="1:28">
      <c r="A34" s="57"/>
      <c r="B34" s="176"/>
      <c r="C34" s="182" t="s">
        <v>166</v>
      </c>
      <c r="D34" s="183" t="s">
        <v>167</v>
      </c>
      <c r="E34" s="183"/>
      <c r="F34" s="183"/>
      <c r="G34" s="183"/>
      <c r="H34" s="183"/>
      <c r="I34" s="183"/>
      <c r="J34" s="183"/>
      <c r="K34" s="184"/>
      <c r="L34" s="302">
        <f t="shared" si="6"/>
        <v>0</v>
      </c>
      <c r="M34" s="185"/>
      <c r="N34" s="185"/>
      <c r="O34" s="185"/>
      <c r="P34" s="185"/>
      <c r="Q34" s="185">
        <f t="shared" ref="Q34:Q35" si="15">SUM(M34:P34)</f>
        <v>0</v>
      </c>
      <c r="R34" s="185"/>
      <c r="S34" s="185"/>
      <c r="T34" s="185"/>
      <c r="U34" s="185"/>
      <c r="V34" s="185">
        <f t="shared" si="8"/>
        <v>0</v>
      </c>
      <c r="W34" s="62">
        <f t="shared" ref="W34:W35" si="16">G34-L34</f>
        <v>0</v>
      </c>
      <c r="X34" s="62">
        <f t="shared" ref="X34:X35" si="17">L34-Q34</f>
        <v>0</v>
      </c>
      <c r="Y34" s="62"/>
      <c r="Z34" s="62"/>
      <c r="AA34" s="55">
        <f t="shared" si="2"/>
        <v>0</v>
      </c>
      <c r="AB34" s="55"/>
    </row>
    <row r="35" spans="1:28">
      <c r="A35" s="57"/>
      <c r="B35" s="176"/>
      <c r="C35" s="182" t="s">
        <v>168</v>
      </c>
      <c r="D35" s="183" t="s">
        <v>169</v>
      </c>
      <c r="E35" s="183"/>
      <c r="F35" s="183"/>
      <c r="G35" s="183"/>
      <c r="H35" s="183"/>
      <c r="I35" s="183"/>
      <c r="J35" s="183"/>
      <c r="K35" s="184"/>
      <c r="L35" s="302">
        <f t="shared" si="6"/>
        <v>0</v>
      </c>
      <c r="M35" s="185"/>
      <c r="N35" s="185"/>
      <c r="O35" s="185"/>
      <c r="P35" s="185"/>
      <c r="Q35" s="185">
        <f t="shared" si="15"/>
        <v>0</v>
      </c>
      <c r="R35" s="185"/>
      <c r="S35" s="185"/>
      <c r="T35" s="185"/>
      <c r="U35" s="185"/>
      <c r="V35" s="185">
        <f t="shared" si="8"/>
        <v>0</v>
      </c>
      <c r="W35" s="62">
        <f t="shared" si="16"/>
        <v>0</v>
      </c>
      <c r="X35" s="62">
        <f t="shared" si="17"/>
        <v>0</v>
      </c>
      <c r="Y35" s="62"/>
      <c r="Z35" s="62"/>
      <c r="AA35" s="55">
        <f t="shared" si="2"/>
        <v>0</v>
      </c>
      <c r="AB35" s="55"/>
    </row>
    <row r="36" spans="1:28">
      <c r="A36" s="97"/>
      <c r="B36" s="176" t="s">
        <v>170</v>
      </c>
      <c r="C36" s="186"/>
      <c r="D36" s="187"/>
      <c r="E36" s="188"/>
      <c r="F36" s="188"/>
      <c r="G36" s="188"/>
      <c r="H36" s="188"/>
      <c r="I36" s="188"/>
      <c r="J36" s="188"/>
      <c r="K36" s="191">
        <f>SUM(K37:K41)</f>
        <v>0</v>
      </c>
      <c r="L36" s="302">
        <f t="shared" si="6"/>
        <v>0</v>
      </c>
      <c r="M36" s="180">
        <f t="shared" ref="M36:Z36" si="18">SUM(M37:M41)</f>
        <v>0</v>
      </c>
      <c r="N36" s="180">
        <f t="shared" si="18"/>
        <v>0</v>
      </c>
      <c r="O36" s="180">
        <f t="shared" si="18"/>
        <v>0</v>
      </c>
      <c r="P36" s="180">
        <f t="shared" si="18"/>
        <v>0</v>
      </c>
      <c r="Q36" s="180">
        <f t="shared" si="18"/>
        <v>0</v>
      </c>
      <c r="R36" s="180">
        <f t="shared" si="18"/>
        <v>0</v>
      </c>
      <c r="S36" s="180">
        <f t="shared" si="18"/>
        <v>0</v>
      </c>
      <c r="T36" s="180">
        <f t="shared" si="18"/>
        <v>0</v>
      </c>
      <c r="U36" s="180">
        <f t="shared" si="18"/>
        <v>0</v>
      </c>
      <c r="V36" s="180">
        <f t="shared" si="18"/>
        <v>0</v>
      </c>
      <c r="W36" s="62">
        <f t="shared" ref="W36:W41" si="19">G36-L36</f>
        <v>0</v>
      </c>
      <c r="X36" s="62">
        <f t="shared" ref="X36:X41" si="20">L36-Q36</f>
        <v>0</v>
      </c>
      <c r="Y36" s="96">
        <f t="shared" si="18"/>
        <v>0</v>
      </c>
      <c r="Z36" s="96">
        <f t="shared" si="18"/>
        <v>0</v>
      </c>
      <c r="AA36" s="55">
        <f t="shared" si="2"/>
        <v>0</v>
      </c>
      <c r="AB36" s="55"/>
    </row>
    <row r="37" spans="1:28">
      <c r="A37" s="57"/>
      <c r="B37" s="176"/>
      <c r="C37" s="193" t="s">
        <v>171</v>
      </c>
      <c r="D37" s="183" t="s">
        <v>172</v>
      </c>
      <c r="E37" s="183"/>
      <c r="F37" s="183"/>
      <c r="G37" s="183"/>
      <c r="H37" s="183"/>
      <c r="I37" s="183"/>
      <c r="J37" s="183"/>
      <c r="K37" s="184"/>
      <c r="L37" s="302">
        <f t="shared" si="6"/>
        <v>0</v>
      </c>
      <c r="M37" s="185"/>
      <c r="N37" s="185"/>
      <c r="O37" s="185"/>
      <c r="P37" s="185">
        <f>[1]consoCURRENT!K273</f>
        <v>0</v>
      </c>
      <c r="Q37" s="185">
        <f t="shared" ref="Q37:Q41" si="21">SUM(M37:P37)</f>
        <v>0</v>
      </c>
      <c r="R37" s="185"/>
      <c r="S37" s="185"/>
      <c r="T37" s="185"/>
      <c r="U37" s="185"/>
      <c r="V37" s="185">
        <f t="shared" si="8"/>
        <v>0</v>
      </c>
      <c r="W37" s="62">
        <f t="shared" si="19"/>
        <v>0</v>
      </c>
      <c r="X37" s="62">
        <f t="shared" si="20"/>
        <v>0</v>
      </c>
      <c r="Y37" s="62"/>
      <c r="Z37" s="62"/>
      <c r="AA37" s="55">
        <f t="shared" si="2"/>
        <v>0</v>
      </c>
      <c r="AB37" s="55"/>
    </row>
    <row r="38" spans="1:28">
      <c r="A38" s="57"/>
      <c r="B38" s="176"/>
      <c r="C38" s="193" t="s">
        <v>173</v>
      </c>
      <c r="D38" s="183" t="s">
        <v>174</v>
      </c>
      <c r="E38" s="183"/>
      <c r="F38" s="183"/>
      <c r="G38" s="183"/>
      <c r="H38" s="183"/>
      <c r="I38" s="183"/>
      <c r="J38" s="183"/>
      <c r="K38" s="184"/>
      <c r="L38" s="302">
        <f t="shared" si="6"/>
        <v>0</v>
      </c>
      <c r="M38" s="185"/>
      <c r="N38" s="185"/>
      <c r="O38" s="185"/>
      <c r="P38" s="185">
        <f>[1]consoCURRENT!K274</f>
        <v>0</v>
      </c>
      <c r="Q38" s="185">
        <f t="shared" si="21"/>
        <v>0</v>
      </c>
      <c r="R38" s="185"/>
      <c r="S38" s="185"/>
      <c r="T38" s="185"/>
      <c r="U38" s="185"/>
      <c r="V38" s="185">
        <f t="shared" si="8"/>
        <v>0</v>
      </c>
      <c r="W38" s="62">
        <f t="shared" si="19"/>
        <v>0</v>
      </c>
      <c r="X38" s="62">
        <f t="shared" si="20"/>
        <v>0</v>
      </c>
      <c r="Y38" s="62"/>
      <c r="Z38" s="62"/>
      <c r="AA38" s="55">
        <f t="shared" si="2"/>
        <v>0</v>
      </c>
      <c r="AB38" s="55"/>
    </row>
    <row r="39" spans="1:28">
      <c r="A39" s="57"/>
      <c r="B39" s="176"/>
      <c r="C39" s="193" t="s">
        <v>175</v>
      </c>
      <c r="D39" s="183" t="s">
        <v>176</v>
      </c>
      <c r="E39" s="183"/>
      <c r="F39" s="183"/>
      <c r="G39" s="183"/>
      <c r="H39" s="183"/>
      <c r="I39" s="183"/>
      <c r="J39" s="183"/>
      <c r="K39" s="184"/>
      <c r="L39" s="302">
        <f t="shared" si="6"/>
        <v>0</v>
      </c>
      <c r="M39" s="185"/>
      <c r="N39" s="185"/>
      <c r="O39" s="185"/>
      <c r="P39" s="185">
        <f>[1]consoCURRENT!K275</f>
        <v>0</v>
      </c>
      <c r="Q39" s="185">
        <f t="shared" si="21"/>
        <v>0</v>
      </c>
      <c r="R39" s="185"/>
      <c r="S39" s="185"/>
      <c r="T39" s="185"/>
      <c r="U39" s="185"/>
      <c r="V39" s="185">
        <f t="shared" si="8"/>
        <v>0</v>
      </c>
      <c r="W39" s="62">
        <f t="shared" si="19"/>
        <v>0</v>
      </c>
      <c r="X39" s="62">
        <f t="shared" si="20"/>
        <v>0</v>
      </c>
      <c r="Y39" s="62"/>
      <c r="Z39" s="62"/>
      <c r="AA39" s="55">
        <f t="shared" si="2"/>
        <v>0</v>
      </c>
      <c r="AB39" s="55"/>
    </row>
    <row r="40" spans="1:28">
      <c r="A40" s="57"/>
      <c r="B40" s="176"/>
      <c r="C40" s="193" t="s">
        <v>177</v>
      </c>
      <c r="D40" s="183" t="s">
        <v>178</v>
      </c>
      <c r="E40" s="183"/>
      <c r="F40" s="183"/>
      <c r="G40" s="183"/>
      <c r="H40" s="183"/>
      <c r="I40" s="183"/>
      <c r="J40" s="183"/>
      <c r="K40" s="184"/>
      <c r="L40" s="302">
        <f t="shared" si="6"/>
        <v>0</v>
      </c>
      <c r="M40" s="185"/>
      <c r="N40" s="185"/>
      <c r="O40" s="185"/>
      <c r="P40" s="185">
        <f>[1]consoCURRENT!K276</f>
        <v>0</v>
      </c>
      <c r="Q40" s="185">
        <f t="shared" si="21"/>
        <v>0</v>
      </c>
      <c r="R40" s="185"/>
      <c r="S40" s="185"/>
      <c r="T40" s="185"/>
      <c r="U40" s="185"/>
      <c r="V40" s="185">
        <f t="shared" si="8"/>
        <v>0</v>
      </c>
      <c r="W40" s="62">
        <f t="shared" si="19"/>
        <v>0</v>
      </c>
      <c r="X40" s="62">
        <f t="shared" si="20"/>
        <v>0</v>
      </c>
      <c r="Y40" s="62"/>
      <c r="Z40" s="62"/>
      <c r="AA40" s="55">
        <f t="shared" si="2"/>
        <v>0</v>
      </c>
      <c r="AB40" s="55"/>
    </row>
    <row r="41" spans="1:28">
      <c r="A41" s="57"/>
      <c r="B41" s="176"/>
      <c r="C41" s="193" t="s">
        <v>179</v>
      </c>
      <c r="D41" s="183" t="s">
        <v>180</v>
      </c>
      <c r="E41" s="183"/>
      <c r="F41" s="183"/>
      <c r="G41" s="183"/>
      <c r="H41" s="183"/>
      <c r="I41" s="183"/>
      <c r="J41" s="183"/>
      <c r="K41" s="184"/>
      <c r="L41" s="302">
        <f t="shared" si="6"/>
        <v>0</v>
      </c>
      <c r="M41" s="185"/>
      <c r="N41" s="185"/>
      <c r="O41" s="185"/>
      <c r="P41" s="185">
        <f>[1]consoCURRENT!K277</f>
        <v>0</v>
      </c>
      <c r="Q41" s="185">
        <f t="shared" si="21"/>
        <v>0</v>
      </c>
      <c r="R41" s="185"/>
      <c r="S41" s="185"/>
      <c r="T41" s="185"/>
      <c r="U41" s="185"/>
      <c r="V41" s="185">
        <f t="shared" si="8"/>
        <v>0</v>
      </c>
      <c r="W41" s="62">
        <f t="shared" si="19"/>
        <v>0</v>
      </c>
      <c r="X41" s="62">
        <f t="shared" si="20"/>
        <v>0</v>
      </c>
      <c r="Y41" s="62"/>
      <c r="Z41" s="62"/>
      <c r="AA41" s="55">
        <f t="shared" si="2"/>
        <v>0</v>
      </c>
      <c r="AB41" s="55"/>
    </row>
    <row r="42" spans="1:28">
      <c r="A42" s="97"/>
      <c r="B42" s="176" t="s">
        <v>181</v>
      </c>
      <c r="C42" s="194"/>
      <c r="D42" s="183"/>
      <c r="E42" s="183"/>
      <c r="F42" s="183"/>
      <c r="G42" s="183"/>
      <c r="H42" s="183"/>
      <c r="I42" s="183"/>
      <c r="J42" s="183"/>
      <c r="K42" s="184"/>
      <c r="L42" s="302">
        <f t="shared" si="6"/>
        <v>0</v>
      </c>
      <c r="M42" s="180">
        <f t="shared" ref="M42:Z42" si="22">M43+M44</f>
        <v>0</v>
      </c>
      <c r="N42" s="180">
        <f t="shared" si="22"/>
        <v>0</v>
      </c>
      <c r="O42" s="180">
        <f t="shared" si="22"/>
        <v>0</v>
      </c>
      <c r="P42" s="180">
        <f t="shared" si="22"/>
        <v>0</v>
      </c>
      <c r="Q42" s="180">
        <f t="shared" si="22"/>
        <v>0</v>
      </c>
      <c r="R42" s="180">
        <f t="shared" si="22"/>
        <v>0</v>
      </c>
      <c r="S42" s="180">
        <f t="shared" si="22"/>
        <v>0</v>
      </c>
      <c r="T42" s="180">
        <f t="shared" si="22"/>
        <v>0</v>
      </c>
      <c r="U42" s="180">
        <f t="shared" si="22"/>
        <v>0</v>
      </c>
      <c r="V42" s="180">
        <f t="shared" si="22"/>
        <v>0</v>
      </c>
      <c r="W42" s="96">
        <f t="shared" si="22"/>
        <v>0</v>
      </c>
      <c r="X42" s="96">
        <f t="shared" si="22"/>
        <v>0</v>
      </c>
      <c r="Y42" s="96">
        <f t="shared" si="22"/>
        <v>0</v>
      </c>
      <c r="Z42" s="96">
        <f t="shared" si="22"/>
        <v>0</v>
      </c>
      <c r="AA42" s="55">
        <f t="shared" si="2"/>
        <v>0</v>
      </c>
      <c r="AB42" s="55"/>
    </row>
    <row r="43" spans="1:28">
      <c r="A43" s="57"/>
      <c r="B43" s="176"/>
      <c r="C43" s="193" t="s">
        <v>182</v>
      </c>
      <c r="D43" s="183" t="s">
        <v>183</v>
      </c>
      <c r="E43" s="183"/>
      <c r="F43" s="183"/>
      <c r="G43" s="183"/>
      <c r="H43" s="183"/>
      <c r="I43" s="183"/>
      <c r="J43" s="183"/>
      <c r="K43" s="184"/>
      <c r="L43" s="302">
        <f t="shared" si="6"/>
        <v>0</v>
      </c>
      <c r="M43" s="185">
        <f>[1]consoCURRENT!H279</f>
        <v>0</v>
      </c>
      <c r="N43" s="185">
        <f>[1]consoCURRENT!I279</f>
        <v>0</v>
      </c>
      <c r="O43" s="185">
        <f>[1]consoCURRENT!J279</f>
        <v>0</v>
      </c>
      <c r="P43" s="185">
        <f>[1]consoCURRENT!K279</f>
        <v>0</v>
      </c>
      <c r="Q43" s="185">
        <f t="shared" ref="Q43:Q46" si="23">SUM(M43:P43)</f>
        <v>0</v>
      </c>
      <c r="R43" s="185"/>
      <c r="S43" s="185"/>
      <c r="T43" s="185"/>
      <c r="U43" s="185"/>
      <c r="V43" s="185">
        <f t="shared" si="8"/>
        <v>0</v>
      </c>
      <c r="W43" s="62">
        <f t="shared" ref="W43:W44" si="24">G43-L43</f>
        <v>0</v>
      </c>
      <c r="X43" s="62">
        <f t="shared" ref="X43:X44" si="25">L43-Q43</f>
        <v>0</v>
      </c>
      <c r="Y43" s="62"/>
      <c r="Z43" s="62"/>
      <c r="AA43" s="55">
        <f t="shared" si="2"/>
        <v>0</v>
      </c>
      <c r="AB43" s="55"/>
    </row>
    <row r="44" spans="1:28">
      <c r="A44" s="57"/>
      <c r="B44" s="176"/>
      <c r="C44" s="193" t="s">
        <v>184</v>
      </c>
      <c r="D44" s="183" t="s">
        <v>185</v>
      </c>
      <c r="E44" s="183"/>
      <c r="F44" s="183"/>
      <c r="G44" s="183"/>
      <c r="H44" s="183"/>
      <c r="I44" s="183"/>
      <c r="J44" s="183"/>
      <c r="K44" s="184"/>
      <c r="L44" s="302">
        <f t="shared" si="6"/>
        <v>0</v>
      </c>
      <c r="M44" s="185">
        <f>[1]consoCURRENT!H280</f>
        <v>0</v>
      </c>
      <c r="N44" s="185">
        <f>[1]consoCURRENT!I280</f>
        <v>0</v>
      </c>
      <c r="O44" s="185">
        <f>[1]consoCURRENT!J280</f>
        <v>0</v>
      </c>
      <c r="P44" s="185">
        <f>[1]consoCURRENT!K280</f>
        <v>0</v>
      </c>
      <c r="Q44" s="185">
        <f t="shared" si="23"/>
        <v>0</v>
      </c>
      <c r="R44" s="185"/>
      <c r="S44" s="185"/>
      <c r="T44" s="185"/>
      <c r="U44" s="185"/>
      <c r="V44" s="185">
        <f t="shared" si="8"/>
        <v>0</v>
      </c>
      <c r="W44" s="62">
        <f t="shared" si="24"/>
        <v>0</v>
      </c>
      <c r="X44" s="62">
        <f t="shared" si="25"/>
        <v>0</v>
      </c>
      <c r="Y44" s="62"/>
      <c r="Z44" s="62"/>
      <c r="AA44" s="55">
        <f t="shared" si="2"/>
        <v>0</v>
      </c>
      <c r="AB44" s="55"/>
    </row>
    <row r="45" spans="1:28">
      <c r="A45" s="97"/>
      <c r="B45" s="176" t="s">
        <v>186</v>
      </c>
      <c r="C45" s="194"/>
      <c r="D45" s="183" t="s">
        <v>187</v>
      </c>
      <c r="E45" s="183"/>
      <c r="F45" s="183"/>
      <c r="G45" s="183"/>
      <c r="H45" s="183"/>
      <c r="I45" s="183"/>
      <c r="J45" s="183"/>
      <c r="K45" s="184"/>
      <c r="L45" s="302">
        <f t="shared" si="6"/>
        <v>0</v>
      </c>
      <c r="M45" s="185">
        <f>[1]consoCURRENT!H281</f>
        <v>0</v>
      </c>
      <c r="N45" s="185">
        <f>[1]consoCURRENT!I281</f>
        <v>0</v>
      </c>
      <c r="O45" s="185">
        <f>[1]consoCURRENT!J281</f>
        <v>0</v>
      </c>
      <c r="P45" s="185">
        <f>[1]consoCURRENT!K281</f>
        <v>0</v>
      </c>
      <c r="Q45" s="185">
        <f t="shared" si="23"/>
        <v>0</v>
      </c>
      <c r="R45" s="185"/>
      <c r="S45" s="185"/>
      <c r="T45" s="185"/>
      <c r="U45" s="185"/>
      <c r="V45" s="185">
        <f t="shared" si="8"/>
        <v>0</v>
      </c>
      <c r="W45" s="62">
        <f t="shared" ref="W45:X45" si="26">P45-U45</f>
        <v>0</v>
      </c>
      <c r="X45" s="62">
        <f t="shared" si="26"/>
        <v>0</v>
      </c>
      <c r="Y45" s="62"/>
      <c r="Z45" s="62"/>
      <c r="AA45" s="55">
        <f t="shared" si="2"/>
        <v>0</v>
      </c>
      <c r="AB45" s="55"/>
    </row>
    <row r="46" spans="1:28">
      <c r="A46" s="97"/>
      <c r="B46" s="176" t="s">
        <v>188</v>
      </c>
      <c r="C46" s="194"/>
      <c r="D46" s="183" t="s">
        <v>189</v>
      </c>
      <c r="E46" s="195"/>
      <c r="F46" s="195"/>
      <c r="G46" s="195"/>
      <c r="H46" s="195"/>
      <c r="I46" s="195"/>
      <c r="J46" s="195"/>
      <c r="K46" s="196"/>
      <c r="L46" s="302">
        <f t="shared" si="6"/>
        <v>0</v>
      </c>
      <c r="M46" s="197">
        <f>[1]consoCURRENT!H282</f>
        <v>0</v>
      </c>
      <c r="N46" s="197">
        <f>[1]consoCURRENT!I282</f>
        <v>0</v>
      </c>
      <c r="O46" s="197">
        <f>[1]consoCURRENT!J282</f>
        <v>0</v>
      </c>
      <c r="P46" s="197">
        <f>[1]consoCURRENT!K282</f>
        <v>0</v>
      </c>
      <c r="Q46" s="197">
        <f t="shared" si="23"/>
        <v>0</v>
      </c>
      <c r="R46" s="197"/>
      <c r="S46" s="197"/>
      <c r="T46" s="197"/>
      <c r="U46" s="197"/>
      <c r="V46" s="197"/>
      <c r="W46" s="108"/>
      <c r="X46" s="108"/>
      <c r="Y46" s="108"/>
      <c r="Z46" s="108"/>
      <c r="AA46" s="55">
        <f t="shared" si="2"/>
        <v>0</v>
      </c>
      <c r="AB46" s="55"/>
    </row>
    <row r="47" spans="1:28" s="65" customFormat="1">
      <c r="A47" s="97"/>
      <c r="B47" s="176" t="s">
        <v>190</v>
      </c>
      <c r="C47" s="186"/>
      <c r="D47" s="183"/>
      <c r="E47" s="195"/>
      <c r="F47" s="195"/>
      <c r="G47" s="195"/>
      <c r="H47" s="195"/>
      <c r="I47" s="195"/>
      <c r="J47" s="195"/>
      <c r="K47" s="196">
        <f>SUM(K48:K51)</f>
        <v>0</v>
      </c>
      <c r="L47" s="302">
        <f t="shared" si="6"/>
        <v>0</v>
      </c>
      <c r="M47" s="180">
        <f t="shared" ref="M47:Z47" si="27">SUM(M48:M51)</f>
        <v>12777828.09</v>
      </c>
      <c r="N47" s="180">
        <f t="shared" si="27"/>
        <v>28023955.739999998</v>
      </c>
      <c r="O47" s="180">
        <f t="shared" si="27"/>
        <v>0</v>
      </c>
      <c r="P47" s="180">
        <f t="shared" si="27"/>
        <v>0</v>
      </c>
      <c r="Q47" s="180">
        <f t="shared" si="27"/>
        <v>40801783.829999998</v>
      </c>
      <c r="R47" s="180">
        <f t="shared" si="27"/>
        <v>12694397.190000005</v>
      </c>
      <c r="S47" s="180">
        <f t="shared" si="27"/>
        <v>28008441.34</v>
      </c>
      <c r="T47" s="180">
        <f t="shared" si="27"/>
        <v>0</v>
      </c>
      <c r="U47" s="180">
        <f t="shared" si="27"/>
        <v>0</v>
      </c>
      <c r="V47" s="180">
        <f t="shared" si="27"/>
        <v>40702838.530000001</v>
      </c>
      <c r="W47" s="96">
        <f t="shared" si="27"/>
        <v>0</v>
      </c>
      <c r="X47" s="96">
        <f t="shared" si="27"/>
        <v>-40801783.829999998</v>
      </c>
      <c r="Y47" s="96">
        <f t="shared" si="27"/>
        <v>0</v>
      </c>
      <c r="Z47" s="96">
        <f t="shared" si="27"/>
        <v>0</v>
      </c>
      <c r="AA47" s="55">
        <f t="shared" si="2"/>
        <v>98945.29999999702</v>
      </c>
      <c r="AB47" s="64"/>
    </row>
    <row r="48" spans="1:28">
      <c r="A48" s="57"/>
      <c r="B48" s="176"/>
      <c r="C48" s="182" t="s">
        <v>191</v>
      </c>
      <c r="D48" s="183" t="s">
        <v>192</v>
      </c>
      <c r="E48" s="183"/>
      <c r="F48" s="183"/>
      <c r="G48" s="183"/>
      <c r="H48" s="183"/>
      <c r="I48" s="183"/>
      <c r="J48" s="183"/>
      <c r="K48" s="184"/>
      <c r="L48" s="302">
        <f t="shared" si="6"/>
        <v>0</v>
      </c>
      <c r="M48" s="185"/>
      <c r="N48" s="185"/>
      <c r="O48" s="185"/>
      <c r="P48" s="185">
        <f>[1]consoCURRENT!K284</f>
        <v>0</v>
      </c>
      <c r="Q48" s="185">
        <f t="shared" ref="Q48:Q51" si="28">SUM(M48:P48)</f>
        <v>0</v>
      </c>
      <c r="R48" s="185"/>
      <c r="S48" s="185"/>
      <c r="T48" s="185"/>
      <c r="U48" s="185"/>
      <c r="V48" s="185">
        <f t="shared" si="8"/>
        <v>0</v>
      </c>
      <c r="W48" s="62">
        <f t="shared" ref="W48:W51" si="29">G48-L48</f>
        <v>0</v>
      </c>
      <c r="X48" s="62">
        <f t="shared" ref="X48:X51" si="30">L48-Q48</f>
        <v>0</v>
      </c>
      <c r="Y48" s="62"/>
      <c r="Z48" s="62"/>
      <c r="AA48" s="55">
        <f t="shared" si="2"/>
        <v>0</v>
      </c>
      <c r="AB48" s="55"/>
    </row>
    <row r="49" spans="1:28">
      <c r="A49" s="57"/>
      <c r="B49" s="176"/>
      <c r="C49" s="182" t="s">
        <v>193</v>
      </c>
      <c r="D49" s="183" t="s">
        <v>194</v>
      </c>
      <c r="E49" s="183"/>
      <c r="F49" s="183"/>
      <c r="G49" s="183"/>
      <c r="H49" s="183"/>
      <c r="I49" s="183"/>
      <c r="J49" s="183"/>
      <c r="K49" s="184"/>
      <c r="L49" s="302">
        <f t="shared" si="6"/>
        <v>0</v>
      </c>
      <c r="M49" s="185"/>
      <c r="N49" s="185"/>
      <c r="O49" s="185"/>
      <c r="P49" s="185">
        <f>[1]consoCURRENT!K285</f>
        <v>0</v>
      </c>
      <c r="Q49" s="185">
        <f t="shared" si="28"/>
        <v>0</v>
      </c>
      <c r="R49" s="185"/>
      <c r="S49" s="185"/>
      <c r="T49" s="185"/>
      <c r="U49" s="185"/>
      <c r="V49" s="185">
        <f t="shared" si="8"/>
        <v>0</v>
      </c>
      <c r="W49" s="62">
        <f t="shared" si="29"/>
        <v>0</v>
      </c>
      <c r="X49" s="62">
        <f t="shared" si="30"/>
        <v>0</v>
      </c>
      <c r="Y49" s="62"/>
      <c r="Z49" s="62"/>
      <c r="AA49" s="55">
        <f t="shared" si="2"/>
        <v>0</v>
      </c>
      <c r="AB49" s="55"/>
    </row>
    <row r="50" spans="1:28">
      <c r="A50" s="57"/>
      <c r="B50" s="176"/>
      <c r="C50" s="182" t="s">
        <v>195</v>
      </c>
      <c r="D50" s="183" t="s">
        <v>196</v>
      </c>
      <c r="E50" s="183"/>
      <c r="F50" s="183"/>
      <c r="G50" s="183"/>
      <c r="H50" s="183"/>
      <c r="I50" s="183"/>
      <c r="J50" s="183"/>
      <c r="K50" s="184"/>
      <c r="L50" s="302">
        <f t="shared" si="6"/>
        <v>0</v>
      </c>
      <c r="M50" s="185"/>
      <c r="N50" s="185"/>
      <c r="O50" s="185"/>
      <c r="P50" s="185">
        <f>[1]consoCURRENT!K286</f>
        <v>0</v>
      </c>
      <c r="Q50" s="185">
        <f t="shared" si="28"/>
        <v>0</v>
      </c>
      <c r="R50" s="185"/>
      <c r="S50" s="185"/>
      <c r="T50" s="185"/>
      <c r="U50" s="185"/>
      <c r="V50" s="185">
        <f t="shared" si="8"/>
        <v>0</v>
      </c>
      <c r="W50" s="62">
        <f t="shared" si="29"/>
        <v>0</v>
      </c>
      <c r="X50" s="62">
        <f t="shared" si="30"/>
        <v>0</v>
      </c>
      <c r="Y50" s="62"/>
      <c r="Z50" s="62"/>
      <c r="AA50" s="55">
        <f t="shared" si="2"/>
        <v>0</v>
      </c>
      <c r="AB50" s="55"/>
    </row>
    <row r="51" spans="1:28">
      <c r="A51" s="57"/>
      <c r="B51" s="176"/>
      <c r="C51" s="182" t="s">
        <v>197</v>
      </c>
      <c r="D51" s="183" t="s">
        <v>198</v>
      </c>
      <c r="E51" s="183"/>
      <c r="F51" s="183"/>
      <c r="G51" s="183"/>
      <c r="H51" s="183"/>
      <c r="I51" s="183"/>
      <c r="J51" s="183"/>
      <c r="K51" s="184"/>
      <c r="L51" s="302">
        <f t="shared" si="6"/>
        <v>0</v>
      </c>
      <c r="M51" s="185">
        <v>12777828.09</v>
      </c>
      <c r="N51" s="185">
        <f>4706441.02+23253950.84+63563.88</f>
        <v>28023955.739999998</v>
      </c>
      <c r="O51" s="185"/>
      <c r="P51" s="185">
        <f>[1]consoCURRENT!K287</f>
        <v>0</v>
      </c>
      <c r="Q51" s="185">
        <f t="shared" si="28"/>
        <v>40801783.829999998</v>
      </c>
      <c r="R51" s="185">
        <v>12694397.190000005</v>
      </c>
      <c r="S51" s="185">
        <v>28008441.34</v>
      </c>
      <c r="T51" s="185"/>
      <c r="U51" s="185"/>
      <c r="V51" s="185">
        <f t="shared" si="8"/>
        <v>40702838.530000001</v>
      </c>
      <c r="W51" s="62">
        <f t="shared" si="29"/>
        <v>0</v>
      </c>
      <c r="X51" s="62">
        <f t="shared" si="30"/>
        <v>-40801783.829999998</v>
      </c>
      <c r="Y51" s="62"/>
      <c r="Z51" s="62"/>
      <c r="AA51" s="55">
        <f t="shared" si="2"/>
        <v>98945.29999999702</v>
      </c>
      <c r="AB51" s="55"/>
    </row>
    <row r="52" spans="1:28">
      <c r="A52" s="97"/>
      <c r="B52" s="176" t="s">
        <v>199</v>
      </c>
      <c r="C52" s="186"/>
      <c r="D52" s="187"/>
      <c r="E52" s="188"/>
      <c r="F52" s="188"/>
      <c r="G52" s="188"/>
      <c r="H52" s="188"/>
      <c r="I52" s="188"/>
      <c r="J52" s="188"/>
      <c r="K52" s="191">
        <f>SUM(K53:K55)</f>
        <v>0</v>
      </c>
      <c r="L52" s="302">
        <f t="shared" si="6"/>
        <v>0</v>
      </c>
      <c r="M52" s="180">
        <f t="shared" ref="M52:Z52" si="31">SUM(M53:M55)</f>
        <v>0</v>
      </c>
      <c r="N52" s="180">
        <f t="shared" si="31"/>
        <v>11743.7</v>
      </c>
      <c r="O52" s="180">
        <f t="shared" si="31"/>
        <v>0</v>
      </c>
      <c r="P52" s="180">
        <f t="shared" si="31"/>
        <v>0</v>
      </c>
      <c r="Q52" s="180">
        <f t="shared" si="31"/>
        <v>11743.7</v>
      </c>
      <c r="R52" s="180">
        <f t="shared" si="31"/>
        <v>0</v>
      </c>
      <c r="S52" s="180">
        <f t="shared" si="31"/>
        <v>0</v>
      </c>
      <c r="T52" s="180">
        <f t="shared" si="31"/>
        <v>0</v>
      </c>
      <c r="U52" s="180">
        <f t="shared" si="31"/>
        <v>0</v>
      </c>
      <c r="V52" s="180">
        <f t="shared" si="31"/>
        <v>0</v>
      </c>
      <c r="W52" s="96">
        <f t="shared" si="31"/>
        <v>0</v>
      </c>
      <c r="X52" s="96">
        <f t="shared" si="31"/>
        <v>-11743.7</v>
      </c>
      <c r="Y52" s="96">
        <f t="shared" si="31"/>
        <v>0</v>
      </c>
      <c r="Z52" s="96">
        <f t="shared" si="31"/>
        <v>0</v>
      </c>
      <c r="AA52" s="55">
        <f t="shared" si="2"/>
        <v>11743.7</v>
      </c>
      <c r="AB52" s="55"/>
    </row>
    <row r="53" spans="1:28">
      <c r="A53" s="57"/>
      <c r="B53" s="176"/>
      <c r="C53" s="182" t="s">
        <v>200</v>
      </c>
      <c r="D53" s="183" t="s">
        <v>201</v>
      </c>
      <c r="E53" s="183"/>
      <c r="F53" s="183"/>
      <c r="G53" s="183"/>
      <c r="H53" s="183"/>
      <c r="I53" s="183"/>
      <c r="J53" s="183"/>
      <c r="K53" s="184"/>
      <c r="L53" s="302">
        <f t="shared" si="6"/>
        <v>0</v>
      </c>
      <c r="M53" s="185"/>
      <c r="N53" s="185">
        <v>11743.7</v>
      </c>
      <c r="O53" s="185"/>
      <c r="P53" s="185">
        <f>[1]consoCURRENT!K289</f>
        <v>0</v>
      </c>
      <c r="Q53" s="185">
        <f t="shared" ref="Q53:Q55" si="32">SUM(M53:P53)</f>
        <v>11743.7</v>
      </c>
      <c r="R53" s="185"/>
      <c r="S53" s="185"/>
      <c r="T53" s="185"/>
      <c r="U53" s="185"/>
      <c r="V53" s="185">
        <f t="shared" si="8"/>
        <v>0</v>
      </c>
      <c r="W53" s="62">
        <f t="shared" ref="W53:W55" si="33">G53-L53</f>
        <v>0</v>
      </c>
      <c r="X53" s="62">
        <f t="shared" ref="X53:X55" si="34">L53-Q53</f>
        <v>-11743.7</v>
      </c>
      <c r="Y53" s="62"/>
      <c r="Z53" s="62"/>
      <c r="AA53" s="55">
        <f t="shared" si="2"/>
        <v>11743.7</v>
      </c>
      <c r="AB53" s="55"/>
    </row>
    <row r="54" spans="1:28">
      <c r="A54" s="57"/>
      <c r="B54" s="176"/>
      <c r="C54" s="182" t="s">
        <v>202</v>
      </c>
      <c r="D54" s="183" t="s">
        <v>203</v>
      </c>
      <c r="E54" s="183"/>
      <c r="F54" s="183"/>
      <c r="G54" s="183"/>
      <c r="H54" s="183"/>
      <c r="I54" s="183"/>
      <c r="J54" s="183"/>
      <c r="K54" s="184"/>
      <c r="L54" s="302">
        <f t="shared" si="6"/>
        <v>0</v>
      </c>
      <c r="M54" s="185"/>
      <c r="N54" s="185"/>
      <c r="O54" s="185"/>
      <c r="P54" s="185">
        <f>[1]consoCURRENT!K290</f>
        <v>0</v>
      </c>
      <c r="Q54" s="185">
        <f t="shared" si="32"/>
        <v>0</v>
      </c>
      <c r="R54" s="185"/>
      <c r="S54" s="185"/>
      <c r="T54" s="185"/>
      <c r="U54" s="185"/>
      <c r="V54" s="185">
        <f t="shared" si="8"/>
        <v>0</v>
      </c>
      <c r="W54" s="62">
        <f t="shared" si="33"/>
        <v>0</v>
      </c>
      <c r="X54" s="62">
        <f t="shared" si="34"/>
        <v>0</v>
      </c>
      <c r="Y54" s="62"/>
      <c r="Z54" s="62"/>
      <c r="AA54" s="55">
        <f t="shared" si="2"/>
        <v>0</v>
      </c>
      <c r="AB54" s="55"/>
    </row>
    <row r="55" spans="1:28">
      <c r="A55" s="57"/>
      <c r="B55" s="176"/>
      <c r="C55" s="182" t="s">
        <v>204</v>
      </c>
      <c r="D55" s="183" t="s">
        <v>205</v>
      </c>
      <c r="E55" s="183"/>
      <c r="F55" s="183"/>
      <c r="G55" s="183"/>
      <c r="H55" s="183"/>
      <c r="I55" s="183"/>
      <c r="J55" s="183"/>
      <c r="K55" s="184"/>
      <c r="L55" s="302">
        <f t="shared" si="6"/>
        <v>0</v>
      </c>
      <c r="M55" s="185">
        <f>[1]consoCURRENT!H291</f>
        <v>0</v>
      </c>
      <c r="N55" s="185">
        <f>[1]consoCURRENT!I291</f>
        <v>0</v>
      </c>
      <c r="O55" s="185">
        <f>[1]consoCURRENT!J291</f>
        <v>0</v>
      </c>
      <c r="P55" s="185">
        <f>[1]consoCURRENT!K291</f>
        <v>0</v>
      </c>
      <c r="Q55" s="185">
        <f t="shared" si="32"/>
        <v>0</v>
      </c>
      <c r="R55" s="185"/>
      <c r="S55" s="185"/>
      <c r="T55" s="185"/>
      <c r="U55" s="185"/>
      <c r="V55" s="185">
        <f t="shared" si="8"/>
        <v>0</v>
      </c>
      <c r="W55" s="62">
        <f t="shared" si="33"/>
        <v>0</v>
      </c>
      <c r="X55" s="62">
        <f t="shared" si="34"/>
        <v>0</v>
      </c>
      <c r="Y55" s="62"/>
      <c r="Z55" s="62"/>
      <c r="AA55" s="55">
        <f t="shared" si="2"/>
        <v>0</v>
      </c>
      <c r="AB55" s="55"/>
    </row>
    <row r="56" spans="1:28">
      <c r="A56" s="97"/>
      <c r="B56" s="176" t="s">
        <v>206</v>
      </c>
      <c r="C56" s="186"/>
      <c r="D56" s="187"/>
      <c r="E56" s="188"/>
      <c r="F56" s="188"/>
      <c r="G56" s="188"/>
      <c r="H56" s="188"/>
      <c r="I56" s="188"/>
      <c r="J56" s="188"/>
      <c r="K56" s="191">
        <f>SUM(K57:K64)</f>
        <v>0</v>
      </c>
      <c r="L56" s="302">
        <f t="shared" si="6"/>
        <v>0</v>
      </c>
      <c r="M56" s="180">
        <f t="shared" ref="M56:Z56" si="35">SUM(M57:M64)</f>
        <v>0</v>
      </c>
      <c r="N56" s="180">
        <f t="shared" si="35"/>
        <v>0</v>
      </c>
      <c r="O56" s="180">
        <f t="shared" si="35"/>
        <v>0</v>
      </c>
      <c r="P56" s="180">
        <f t="shared" si="35"/>
        <v>0</v>
      </c>
      <c r="Q56" s="180">
        <f t="shared" si="35"/>
        <v>0</v>
      </c>
      <c r="R56" s="180">
        <f t="shared" si="35"/>
        <v>0</v>
      </c>
      <c r="S56" s="180">
        <f t="shared" si="35"/>
        <v>0</v>
      </c>
      <c r="T56" s="180">
        <f t="shared" si="35"/>
        <v>0</v>
      </c>
      <c r="U56" s="180">
        <f t="shared" si="35"/>
        <v>0</v>
      </c>
      <c r="V56" s="180">
        <f t="shared" si="35"/>
        <v>0</v>
      </c>
      <c r="W56" s="96">
        <f t="shared" si="35"/>
        <v>0</v>
      </c>
      <c r="X56" s="96">
        <f t="shared" si="35"/>
        <v>0</v>
      </c>
      <c r="Y56" s="96">
        <f t="shared" si="35"/>
        <v>0</v>
      </c>
      <c r="Z56" s="96">
        <f t="shared" si="35"/>
        <v>0</v>
      </c>
      <c r="AA56" s="55">
        <f t="shared" si="2"/>
        <v>0</v>
      </c>
      <c r="AB56" s="55"/>
    </row>
    <row r="57" spans="1:28">
      <c r="A57" s="57"/>
      <c r="B57" s="176" t="s">
        <v>207</v>
      </c>
      <c r="C57" s="182"/>
      <c r="D57" s="183" t="s">
        <v>208</v>
      </c>
      <c r="E57" s="183"/>
      <c r="F57" s="183"/>
      <c r="G57" s="183"/>
      <c r="H57" s="183"/>
      <c r="I57" s="183"/>
      <c r="J57" s="183"/>
      <c r="K57" s="184"/>
      <c r="L57" s="302">
        <f t="shared" si="6"/>
        <v>0</v>
      </c>
      <c r="M57" s="185">
        <f>[1]consoCURRENT!H293</f>
        <v>0</v>
      </c>
      <c r="N57" s="185">
        <f>[1]consoCURRENT!I293</f>
        <v>0</v>
      </c>
      <c r="O57" s="185">
        <f>[1]consoCURRENT!J293</f>
        <v>0</v>
      </c>
      <c r="P57" s="185">
        <f>[1]consoCURRENT!K293</f>
        <v>0</v>
      </c>
      <c r="Q57" s="185">
        <f t="shared" ref="Q57:Q64" si="36">SUM(M57:P57)</f>
        <v>0</v>
      </c>
      <c r="R57" s="185"/>
      <c r="S57" s="185"/>
      <c r="T57" s="185"/>
      <c r="U57" s="185"/>
      <c r="V57" s="185">
        <f t="shared" si="8"/>
        <v>0</v>
      </c>
      <c r="W57" s="62">
        <f t="shared" ref="W57:W64" si="37">G57-L57</f>
        <v>0</v>
      </c>
      <c r="X57" s="62">
        <f t="shared" ref="X57:X64" si="38">L57-Q57</f>
        <v>0</v>
      </c>
      <c r="Y57" s="62"/>
      <c r="Z57" s="62"/>
      <c r="AA57" s="55">
        <f t="shared" si="2"/>
        <v>0</v>
      </c>
      <c r="AB57" s="55"/>
    </row>
    <row r="58" spans="1:28">
      <c r="A58" s="57"/>
      <c r="B58" s="176" t="s">
        <v>209</v>
      </c>
      <c r="C58" s="182"/>
      <c r="D58" s="183" t="s">
        <v>210</v>
      </c>
      <c r="E58" s="183"/>
      <c r="F58" s="183"/>
      <c r="G58" s="183"/>
      <c r="H58" s="183"/>
      <c r="I58" s="183"/>
      <c r="J58" s="183"/>
      <c r="K58" s="184"/>
      <c r="L58" s="302">
        <f t="shared" si="6"/>
        <v>0</v>
      </c>
      <c r="M58" s="185">
        <f>[1]consoCURRENT!H294</f>
        <v>0</v>
      </c>
      <c r="N58" s="185">
        <f>[1]consoCURRENT!I294</f>
        <v>0</v>
      </c>
      <c r="O58" s="185">
        <f>[1]consoCURRENT!J294</f>
        <v>0</v>
      </c>
      <c r="P58" s="185">
        <f>[1]consoCURRENT!K294</f>
        <v>0</v>
      </c>
      <c r="Q58" s="185">
        <f t="shared" si="36"/>
        <v>0</v>
      </c>
      <c r="R58" s="185"/>
      <c r="S58" s="185"/>
      <c r="T58" s="185"/>
      <c r="U58" s="185"/>
      <c r="V58" s="185">
        <f t="shared" si="8"/>
        <v>0</v>
      </c>
      <c r="W58" s="62">
        <f t="shared" si="37"/>
        <v>0</v>
      </c>
      <c r="X58" s="62">
        <f t="shared" si="38"/>
        <v>0</v>
      </c>
      <c r="Y58" s="62"/>
      <c r="Z58" s="62"/>
      <c r="AA58" s="55">
        <f t="shared" si="2"/>
        <v>0</v>
      </c>
      <c r="AB58" s="55"/>
    </row>
    <row r="59" spans="1:28">
      <c r="A59" s="57"/>
      <c r="B59" s="176" t="s">
        <v>211</v>
      </c>
      <c r="C59" s="182"/>
      <c r="D59" s="183" t="s">
        <v>212</v>
      </c>
      <c r="E59" s="183"/>
      <c r="F59" s="183"/>
      <c r="G59" s="183"/>
      <c r="H59" s="183"/>
      <c r="I59" s="183"/>
      <c r="J59" s="183"/>
      <c r="K59" s="184"/>
      <c r="L59" s="302">
        <f t="shared" si="6"/>
        <v>0</v>
      </c>
      <c r="M59" s="185"/>
      <c r="N59" s="185"/>
      <c r="O59" s="185"/>
      <c r="P59" s="185"/>
      <c r="Q59" s="185">
        <f t="shared" si="36"/>
        <v>0</v>
      </c>
      <c r="R59" s="185"/>
      <c r="S59" s="185"/>
      <c r="T59" s="185"/>
      <c r="U59" s="185"/>
      <c r="V59" s="185">
        <f t="shared" si="8"/>
        <v>0</v>
      </c>
      <c r="W59" s="62">
        <f t="shared" si="37"/>
        <v>0</v>
      </c>
      <c r="X59" s="62">
        <f t="shared" si="38"/>
        <v>0</v>
      </c>
      <c r="Y59" s="62"/>
      <c r="Z59" s="62"/>
      <c r="AA59" s="55">
        <f t="shared" si="2"/>
        <v>0</v>
      </c>
      <c r="AB59" s="55"/>
    </row>
    <row r="60" spans="1:28">
      <c r="A60" s="57"/>
      <c r="B60" s="176" t="s">
        <v>213</v>
      </c>
      <c r="C60" s="182"/>
      <c r="D60" s="183" t="s">
        <v>214</v>
      </c>
      <c r="E60" s="183"/>
      <c r="F60" s="183"/>
      <c r="G60" s="183"/>
      <c r="H60" s="183"/>
      <c r="I60" s="183"/>
      <c r="J60" s="183"/>
      <c r="K60" s="184"/>
      <c r="L60" s="302">
        <f t="shared" si="6"/>
        <v>0</v>
      </c>
      <c r="M60" s="185"/>
      <c r="N60" s="185"/>
      <c r="O60" s="185"/>
      <c r="P60" s="185"/>
      <c r="Q60" s="185">
        <f t="shared" si="36"/>
        <v>0</v>
      </c>
      <c r="R60" s="185"/>
      <c r="S60" s="185"/>
      <c r="T60" s="185"/>
      <c r="U60" s="185"/>
      <c r="V60" s="185">
        <f t="shared" si="8"/>
        <v>0</v>
      </c>
      <c r="W60" s="62">
        <f t="shared" si="37"/>
        <v>0</v>
      </c>
      <c r="X60" s="62">
        <f t="shared" si="38"/>
        <v>0</v>
      </c>
      <c r="Y60" s="62"/>
      <c r="Z60" s="62"/>
      <c r="AA60" s="55">
        <f t="shared" si="2"/>
        <v>0</v>
      </c>
      <c r="AB60" s="55"/>
    </row>
    <row r="61" spans="1:28">
      <c r="A61" s="57"/>
      <c r="B61" s="176" t="s">
        <v>215</v>
      </c>
      <c r="C61" s="182"/>
      <c r="D61" s="183" t="s">
        <v>216</v>
      </c>
      <c r="E61" s="183"/>
      <c r="F61" s="183"/>
      <c r="G61" s="183"/>
      <c r="H61" s="183"/>
      <c r="I61" s="183"/>
      <c r="J61" s="183"/>
      <c r="K61" s="184"/>
      <c r="L61" s="302">
        <f t="shared" si="6"/>
        <v>0</v>
      </c>
      <c r="M61" s="185"/>
      <c r="N61" s="185"/>
      <c r="O61" s="185"/>
      <c r="P61" s="185"/>
      <c r="Q61" s="185">
        <f t="shared" si="36"/>
        <v>0</v>
      </c>
      <c r="R61" s="185"/>
      <c r="S61" s="185"/>
      <c r="T61" s="185"/>
      <c r="U61" s="185"/>
      <c r="V61" s="185">
        <f t="shared" si="8"/>
        <v>0</v>
      </c>
      <c r="W61" s="62">
        <f t="shared" si="37"/>
        <v>0</v>
      </c>
      <c r="X61" s="62">
        <f t="shared" si="38"/>
        <v>0</v>
      </c>
      <c r="Y61" s="62"/>
      <c r="Z61" s="62"/>
      <c r="AA61" s="55">
        <f t="shared" si="2"/>
        <v>0</v>
      </c>
      <c r="AB61" s="55"/>
    </row>
    <row r="62" spans="1:28">
      <c r="A62" s="57"/>
      <c r="B62" s="176" t="s">
        <v>217</v>
      </c>
      <c r="C62" s="182"/>
      <c r="D62" s="183" t="s">
        <v>218</v>
      </c>
      <c r="E62" s="183"/>
      <c r="F62" s="183"/>
      <c r="G62" s="183"/>
      <c r="H62" s="183"/>
      <c r="I62" s="183"/>
      <c r="J62" s="183"/>
      <c r="K62" s="184"/>
      <c r="L62" s="302">
        <f t="shared" si="6"/>
        <v>0</v>
      </c>
      <c r="M62" s="185">
        <f>[1]consoCURRENT!H298</f>
        <v>0</v>
      </c>
      <c r="N62" s="185">
        <f>[1]consoCURRENT!I298</f>
        <v>0</v>
      </c>
      <c r="O62" s="185">
        <f>[1]consoCURRENT!J298</f>
        <v>0</v>
      </c>
      <c r="P62" s="185">
        <f>[1]consoCURRENT!K298</f>
        <v>0</v>
      </c>
      <c r="Q62" s="185">
        <f t="shared" si="36"/>
        <v>0</v>
      </c>
      <c r="R62" s="185"/>
      <c r="S62" s="185"/>
      <c r="T62" s="185"/>
      <c r="U62" s="185"/>
      <c r="V62" s="185">
        <f t="shared" si="8"/>
        <v>0</v>
      </c>
      <c r="W62" s="62">
        <f t="shared" si="37"/>
        <v>0</v>
      </c>
      <c r="X62" s="62">
        <f t="shared" si="38"/>
        <v>0</v>
      </c>
      <c r="Y62" s="62"/>
      <c r="Z62" s="62"/>
      <c r="AA62" s="55">
        <f t="shared" si="2"/>
        <v>0</v>
      </c>
      <c r="AB62" s="55"/>
    </row>
    <row r="63" spans="1:28">
      <c r="A63" s="57"/>
      <c r="B63" s="176" t="s">
        <v>219</v>
      </c>
      <c r="C63" s="182"/>
      <c r="D63" s="183" t="s">
        <v>220</v>
      </c>
      <c r="E63" s="183"/>
      <c r="F63" s="183"/>
      <c r="G63" s="183"/>
      <c r="H63" s="183"/>
      <c r="I63" s="183"/>
      <c r="J63" s="183"/>
      <c r="K63" s="184"/>
      <c r="L63" s="302">
        <f t="shared" si="6"/>
        <v>0</v>
      </c>
      <c r="M63" s="185">
        <f>[1]consoCURRENT!H299</f>
        <v>0</v>
      </c>
      <c r="N63" s="185">
        <f>[1]consoCURRENT!I299</f>
        <v>0</v>
      </c>
      <c r="O63" s="185">
        <f>[1]consoCURRENT!J299</f>
        <v>0</v>
      </c>
      <c r="P63" s="185">
        <f>[1]consoCURRENT!K299</f>
        <v>0</v>
      </c>
      <c r="Q63" s="185">
        <f t="shared" si="36"/>
        <v>0</v>
      </c>
      <c r="R63" s="185"/>
      <c r="S63" s="185"/>
      <c r="T63" s="185"/>
      <c r="U63" s="185"/>
      <c r="V63" s="185">
        <f t="shared" si="8"/>
        <v>0</v>
      </c>
      <c r="W63" s="62">
        <f t="shared" si="37"/>
        <v>0</v>
      </c>
      <c r="X63" s="62">
        <f t="shared" si="38"/>
        <v>0</v>
      </c>
      <c r="Y63" s="62"/>
      <c r="Z63" s="62"/>
      <c r="AA63" s="55">
        <f t="shared" si="2"/>
        <v>0</v>
      </c>
      <c r="AB63" s="55"/>
    </row>
    <row r="64" spans="1:28">
      <c r="A64" s="57"/>
      <c r="B64" s="176" t="s">
        <v>221</v>
      </c>
      <c r="C64" s="182"/>
      <c r="D64" s="183" t="s">
        <v>222</v>
      </c>
      <c r="E64" s="183"/>
      <c r="F64" s="183"/>
      <c r="G64" s="183"/>
      <c r="H64" s="183"/>
      <c r="I64" s="183"/>
      <c r="J64" s="183"/>
      <c r="K64" s="184"/>
      <c r="L64" s="302">
        <f t="shared" si="6"/>
        <v>0</v>
      </c>
      <c r="M64" s="185">
        <f>[1]consoCURRENT!H300</f>
        <v>0</v>
      </c>
      <c r="N64" s="185">
        <f>[1]consoCURRENT!I300</f>
        <v>0</v>
      </c>
      <c r="O64" s="185">
        <f>[1]consoCURRENT!J300</f>
        <v>0</v>
      </c>
      <c r="P64" s="185">
        <f>[1]consoCURRENT!K300</f>
        <v>0</v>
      </c>
      <c r="Q64" s="185">
        <f t="shared" si="36"/>
        <v>0</v>
      </c>
      <c r="R64" s="185"/>
      <c r="S64" s="185"/>
      <c r="T64" s="185"/>
      <c r="U64" s="185"/>
      <c r="V64" s="185">
        <f t="shared" si="8"/>
        <v>0</v>
      </c>
      <c r="W64" s="62">
        <f t="shared" si="37"/>
        <v>0</v>
      </c>
      <c r="X64" s="62">
        <f t="shared" si="38"/>
        <v>0</v>
      </c>
      <c r="Y64" s="62"/>
      <c r="Z64" s="62"/>
      <c r="AA64" s="55">
        <f t="shared" si="2"/>
        <v>0</v>
      </c>
      <c r="AB64" s="55"/>
    </row>
    <row r="65" spans="1:28">
      <c r="A65" s="97"/>
      <c r="B65" s="176" t="s">
        <v>223</v>
      </c>
      <c r="C65" s="186"/>
      <c r="D65" s="187"/>
      <c r="E65" s="188"/>
      <c r="F65" s="188"/>
      <c r="G65" s="188"/>
      <c r="H65" s="188"/>
      <c r="I65" s="188"/>
      <c r="J65" s="188"/>
      <c r="K65" s="191"/>
      <c r="L65" s="302">
        <f t="shared" si="6"/>
        <v>0</v>
      </c>
      <c r="M65" s="180">
        <f t="shared" ref="M65:Z65" si="39">SUM(M66:M70)</f>
        <v>0</v>
      </c>
      <c r="N65" s="180">
        <f t="shared" si="39"/>
        <v>0</v>
      </c>
      <c r="O65" s="180">
        <f t="shared" si="39"/>
        <v>0</v>
      </c>
      <c r="P65" s="180">
        <f t="shared" si="39"/>
        <v>0</v>
      </c>
      <c r="Q65" s="180">
        <f t="shared" si="39"/>
        <v>0</v>
      </c>
      <c r="R65" s="180">
        <f t="shared" si="39"/>
        <v>0</v>
      </c>
      <c r="S65" s="180">
        <f t="shared" si="39"/>
        <v>0</v>
      </c>
      <c r="T65" s="180">
        <f t="shared" si="39"/>
        <v>0</v>
      </c>
      <c r="U65" s="180">
        <f t="shared" si="39"/>
        <v>0</v>
      </c>
      <c r="V65" s="180">
        <f t="shared" si="39"/>
        <v>0</v>
      </c>
      <c r="W65" s="96">
        <f t="shared" si="39"/>
        <v>0</v>
      </c>
      <c r="X65" s="96">
        <f t="shared" si="39"/>
        <v>0</v>
      </c>
      <c r="Y65" s="96">
        <f t="shared" si="39"/>
        <v>0</v>
      </c>
      <c r="Z65" s="96">
        <f t="shared" si="39"/>
        <v>0</v>
      </c>
      <c r="AA65" s="55">
        <f t="shared" si="2"/>
        <v>0</v>
      </c>
      <c r="AB65" s="55"/>
    </row>
    <row r="66" spans="1:28">
      <c r="A66" s="57"/>
      <c r="B66" s="176"/>
      <c r="C66" s="182" t="s">
        <v>224</v>
      </c>
      <c r="D66" s="183" t="s">
        <v>225</v>
      </c>
      <c r="E66" s="183"/>
      <c r="F66" s="183"/>
      <c r="G66" s="183"/>
      <c r="H66" s="183"/>
      <c r="I66" s="183"/>
      <c r="J66" s="183"/>
      <c r="K66" s="184"/>
      <c r="L66" s="302">
        <f t="shared" si="6"/>
        <v>0</v>
      </c>
      <c r="M66" s="185">
        <f>[1]consoCURRENT!H302</f>
        <v>0</v>
      </c>
      <c r="N66" s="185">
        <f>[1]consoCURRENT!I302</f>
        <v>0</v>
      </c>
      <c r="O66" s="185">
        <f>[1]consoCURRENT!J302</f>
        <v>0</v>
      </c>
      <c r="P66" s="185">
        <f>[1]consoCURRENT!K302</f>
        <v>0</v>
      </c>
      <c r="Q66" s="185">
        <f t="shared" ref="Q66:Q70" si="40">SUM(M66:P66)</f>
        <v>0</v>
      </c>
      <c r="R66" s="185"/>
      <c r="S66" s="185"/>
      <c r="T66" s="185"/>
      <c r="U66" s="185"/>
      <c r="V66" s="185">
        <f t="shared" si="8"/>
        <v>0</v>
      </c>
      <c r="W66" s="62">
        <f t="shared" ref="W66:W70" si="41">G66-L66</f>
        <v>0</v>
      </c>
      <c r="X66" s="62">
        <f t="shared" ref="X66:X70" si="42">L66-Q66</f>
        <v>0</v>
      </c>
      <c r="Y66" s="62"/>
      <c r="Z66" s="62"/>
      <c r="AA66" s="55">
        <f t="shared" si="2"/>
        <v>0</v>
      </c>
      <c r="AB66" s="55"/>
    </row>
    <row r="67" spans="1:28">
      <c r="A67" s="57"/>
      <c r="B67" s="176"/>
      <c r="C67" s="182" t="s">
        <v>226</v>
      </c>
      <c r="D67" s="183" t="s">
        <v>227</v>
      </c>
      <c r="E67" s="183"/>
      <c r="F67" s="183"/>
      <c r="G67" s="183"/>
      <c r="H67" s="183"/>
      <c r="I67" s="183"/>
      <c r="J67" s="183"/>
      <c r="K67" s="184"/>
      <c r="L67" s="302">
        <f t="shared" si="6"/>
        <v>0</v>
      </c>
      <c r="M67" s="185">
        <f>[1]consoCURRENT!H303</f>
        <v>0</v>
      </c>
      <c r="N67" s="185">
        <f>[1]consoCURRENT!I303</f>
        <v>0</v>
      </c>
      <c r="O67" s="185">
        <f>[1]consoCURRENT!J303</f>
        <v>0</v>
      </c>
      <c r="P67" s="185">
        <f>[1]consoCURRENT!K303</f>
        <v>0</v>
      </c>
      <c r="Q67" s="185">
        <f t="shared" si="40"/>
        <v>0</v>
      </c>
      <c r="R67" s="185"/>
      <c r="S67" s="185"/>
      <c r="T67" s="185"/>
      <c r="U67" s="185"/>
      <c r="V67" s="185">
        <f t="shared" si="8"/>
        <v>0</v>
      </c>
      <c r="W67" s="62">
        <f t="shared" si="41"/>
        <v>0</v>
      </c>
      <c r="X67" s="62">
        <f t="shared" si="42"/>
        <v>0</v>
      </c>
      <c r="Y67" s="62"/>
      <c r="Z67" s="62"/>
      <c r="AA67" s="55">
        <f t="shared" si="2"/>
        <v>0</v>
      </c>
      <c r="AB67" s="55"/>
    </row>
    <row r="68" spans="1:28">
      <c r="A68" s="57"/>
      <c r="B68" s="176"/>
      <c r="C68" s="182" t="s">
        <v>228</v>
      </c>
      <c r="D68" s="183" t="s">
        <v>229</v>
      </c>
      <c r="E68" s="183"/>
      <c r="F68" s="183"/>
      <c r="G68" s="183"/>
      <c r="H68" s="183"/>
      <c r="I68" s="183"/>
      <c r="J68" s="183"/>
      <c r="K68" s="184"/>
      <c r="L68" s="302">
        <f t="shared" si="6"/>
        <v>0</v>
      </c>
      <c r="M68" s="185">
        <f>[1]consoCURRENT!H304</f>
        <v>0</v>
      </c>
      <c r="N68" s="185">
        <f>[1]consoCURRENT!I304</f>
        <v>0</v>
      </c>
      <c r="O68" s="185">
        <f>[1]consoCURRENT!J304</f>
        <v>0</v>
      </c>
      <c r="P68" s="185">
        <f>[1]consoCURRENT!K304</f>
        <v>0</v>
      </c>
      <c r="Q68" s="185">
        <f t="shared" si="40"/>
        <v>0</v>
      </c>
      <c r="R68" s="185"/>
      <c r="S68" s="185"/>
      <c r="T68" s="185"/>
      <c r="U68" s="185"/>
      <c r="V68" s="185">
        <f t="shared" si="8"/>
        <v>0</v>
      </c>
      <c r="W68" s="62">
        <f t="shared" si="41"/>
        <v>0</v>
      </c>
      <c r="X68" s="62">
        <f t="shared" si="42"/>
        <v>0</v>
      </c>
      <c r="Y68" s="62"/>
      <c r="Z68" s="62"/>
      <c r="AA68" s="55">
        <f t="shared" si="2"/>
        <v>0</v>
      </c>
      <c r="AB68" s="55"/>
    </row>
    <row r="69" spans="1:28">
      <c r="A69" s="57"/>
      <c r="B69" s="176"/>
      <c r="C69" s="182" t="s">
        <v>230</v>
      </c>
      <c r="D69" s="183" t="s">
        <v>231</v>
      </c>
      <c r="E69" s="183"/>
      <c r="F69" s="183"/>
      <c r="G69" s="183"/>
      <c r="H69" s="183"/>
      <c r="I69" s="183"/>
      <c r="J69" s="183"/>
      <c r="K69" s="184"/>
      <c r="L69" s="302">
        <f t="shared" si="6"/>
        <v>0</v>
      </c>
      <c r="M69" s="185">
        <f>[1]consoCURRENT!H305</f>
        <v>0</v>
      </c>
      <c r="N69" s="185">
        <f>[1]consoCURRENT!I305</f>
        <v>0</v>
      </c>
      <c r="O69" s="185">
        <f>[1]consoCURRENT!J305</f>
        <v>0</v>
      </c>
      <c r="P69" s="185">
        <f>[1]consoCURRENT!K305</f>
        <v>0</v>
      </c>
      <c r="Q69" s="185">
        <f t="shared" si="40"/>
        <v>0</v>
      </c>
      <c r="R69" s="185"/>
      <c r="S69" s="185"/>
      <c r="T69" s="185"/>
      <c r="U69" s="185"/>
      <c r="V69" s="185">
        <f t="shared" si="8"/>
        <v>0</v>
      </c>
      <c r="W69" s="62">
        <f t="shared" si="41"/>
        <v>0</v>
      </c>
      <c r="X69" s="62">
        <f t="shared" si="42"/>
        <v>0</v>
      </c>
      <c r="Y69" s="62"/>
      <c r="Z69" s="62"/>
      <c r="AA69" s="55">
        <f t="shared" si="2"/>
        <v>0</v>
      </c>
      <c r="AB69" s="55"/>
    </row>
    <row r="70" spans="1:28">
      <c r="A70" s="57"/>
      <c r="B70" s="176"/>
      <c r="C70" s="182" t="s">
        <v>232</v>
      </c>
      <c r="D70" s="183" t="s">
        <v>233</v>
      </c>
      <c r="E70" s="183"/>
      <c r="F70" s="183"/>
      <c r="G70" s="183"/>
      <c r="H70" s="183"/>
      <c r="I70" s="183"/>
      <c r="J70" s="183"/>
      <c r="K70" s="184"/>
      <c r="L70" s="302">
        <f t="shared" si="6"/>
        <v>0</v>
      </c>
      <c r="M70" s="185">
        <f>[1]consoCURRENT!H306</f>
        <v>0</v>
      </c>
      <c r="N70" s="185">
        <f>[1]consoCURRENT!I306</f>
        <v>0</v>
      </c>
      <c r="O70" s="185">
        <f>[1]consoCURRENT!J306</f>
        <v>0</v>
      </c>
      <c r="P70" s="185">
        <f>[1]consoCURRENT!K306</f>
        <v>0</v>
      </c>
      <c r="Q70" s="185">
        <f t="shared" si="40"/>
        <v>0</v>
      </c>
      <c r="R70" s="185"/>
      <c r="S70" s="185"/>
      <c r="T70" s="185"/>
      <c r="U70" s="185"/>
      <c r="V70" s="185">
        <f t="shared" si="8"/>
        <v>0</v>
      </c>
      <c r="W70" s="62">
        <f t="shared" si="41"/>
        <v>0</v>
      </c>
      <c r="X70" s="62">
        <f t="shared" si="42"/>
        <v>0</v>
      </c>
      <c r="Y70" s="62"/>
      <c r="Z70" s="62"/>
      <c r="AA70" s="55">
        <f t="shared" si="2"/>
        <v>0</v>
      </c>
      <c r="AB70" s="55"/>
    </row>
    <row r="71" spans="1:28">
      <c r="A71" s="97"/>
      <c r="B71" s="176" t="s">
        <v>234</v>
      </c>
      <c r="C71" s="186"/>
      <c r="D71" s="187"/>
      <c r="E71" s="188"/>
      <c r="F71" s="188"/>
      <c r="G71" s="188"/>
      <c r="H71" s="188"/>
      <c r="I71" s="188"/>
      <c r="J71" s="188"/>
      <c r="K71" s="180">
        <f t="shared" ref="K71:Z71" si="43">SUM(K72:K74)</f>
        <v>0</v>
      </c>
      <c r="L71" s="302">
        <f t="shared" si="6"/>
        <v>0</v>
      </c>
      <c r="M71" s="180">
        <f t="shared" si="43"/>
        <v>0</v>
      </c>
      <c r="N71" s="180">
        <f t="shared" si="43"/>
        <v>0</v>
      </c>
      <c r="O71" s="180">
        <f t="shared" si="43"/>
        <v>0</v>
      </c>
      <c r="P71" s="180">
        <f t="shared" si="43"/>
        <v>0</v>
      </c>
      <c r="Q71" s="180">
        <f t="shared" si="43"/>
        <v>0</v>
      </c>
      <c r="R71" s="180">
        <f t="shared" si="43"/>
        <v>0</v>
      </c>
      <c r="S71" s="180">
        <f t="shared" si="43"/>
        <v>0</v>
      </c>
      <c r="T71" s="180">
        <f t="shared" si="43"/>
        <v>0</v>
      </c>
      <c r="U71" s="180">
        <f t="shared" si="43"/>
        <v>0</v>
      </c>
      <c r="V71" s="180">
        <f t="shared" si="43"/>
        <v>0</v>
      </c>
      <c r="W71" s="96">
        <f t="shared" si="43"/>
        <v>0</v>
      </c>
      <c r="X71" s="96">
        <f t="shared" si="43"/>
        <v>0</v>
      </c>
      <c r="Y71" s="96">
        <f t="shared" si="43"/>
        <v>0</v>
      </c>
      <c r="Z71" s="96">
        <f t="shared" si="43"/>
        <v>0</v>
      </c>
      <c r="AA71" s="55">
        <f>Q71-V71</f>
        <v>0</v>
      </c>
      <c r="AB71" s="55"/>
    </row>
    <row r="72" spans="1:28">
      <c r="A72" s="57"/>
      <c r="B72" s="176"/>
      <c r="C72" s="182" t="s">
        <v>235</v>
      </c>
      <c r="D72" s="183" t="s">
        <v>236</v>
      </c>
      <c r="E72" s="183"/>
      <c r="F72" s="183"/>
      <c r="G72" s="183"/>
      <c r="H72" s="183"/>
      <c r="I72" s="183"/>
      <c r="J72" s="183"/>
      <c r="K72" s="184"/>
      <c r="L72" s="302">
        <f t="shared" si="6"/>
        <v>0</v>
      </c>
      <c r="M72" s="185"/>
      <c r="N72" s="185"/>
      <c r="O72" s="185"/>
      <c r="P72" s="185"/>
      <c r="Q72" s="185">
        <f t="shared" ref="Q72:Q75" si="44">SUM(M72:P72)</f>
        <v>0</v>
      </c>
      <c r="R72" s="185"/>
      <c r="S72" s="185"/>
      <c r="T72" s="185"/>
      <c r="U72" s="185"/>
      <c r="V72" s="185">
        <f t="shared" si="8"/>
        <v>0</v>
      </c>
      <c r="W72" s="62">
        <f t="shared" ref="W72:W74" si="45">G72-L72</f>
        <v>0</v>
      </c>
      <c r="X72" s="62">
        <f t="shared" ref="X72:X74" si="46">L72-Q72</f>
        <v>0</v>
      </c>
      <c r="Y72" s="62"/>
      <c r="Z72" s="62"/>
      <c r="AA72" s="55">
        <f t="shared" si="2"/>
        <v>0</v>
      </c>
      <c r="AB72" s="55"/>
    </row>
    <row r="73" spans="1:28">
      <c r="A73" s="57"/>
      <c r="B73" s="176"/>
      <c r="C73" s="182" t="s">
        <v>237</v>
      </c>
      <c r="D73" s="183" t="s">
        <v>238</v>
      </c>
      <c r="E73" s="183"/>
      <c r="F73" s="183"/>
      <c r="G73" s="183"/>
      <c r="H73" s="183"/>
      <c r="I73" s="183"/>
      <c r="J73" s="183"/>
      <c r="K73" s="184"/>
      <c r="L73" s="302">
        <f t="shared" si="6"/>
        <v>0</v>
      </c>
      <c r="M73" s="185"/>
      <c r="N73" s="185"/>
      <c r="O73" s="185"/>
      <c r="P73" s="185"/>
      <c r="Q73" s="185">
        <f t="shared" si="44"/>
        <v>0</v>
      </c>
      <c r="R73" s="185"/>
      <c r="S73" s="185"/>
      <c r="T73" s="185"/>
      <c r="U73" s="185"/>
      <c r="V73" s="185">
        <f t="shared" si="8"/>
        <v>0</v>
      </c>
      <c r="W73" s="62">
        <f t="shared" si="45"/>
        <v>0</v>
      </c>
      <c r="X73" s="62">
        <f t="shared" si="46"/>
        <v>0</v>
      </c>
      <c r="Y73" s="62"/>
      <c r="Z73" s="62"/>
      <c r="AA73" s="55">
        <f t="shared" si="2"/>
        <v>0</v>
      </c>
      <c r="AB73" s="55" t="s">
        <v>333</v>
      </c>
    </row>
    <row r="74" spans="1:28">
      <c r="A74" s="57"/>
      <c r="B74" s="176"/>
      <c r="C74" s="182" t="s">
        <v>239</v>
      </c>
      <c r="D74" s="183" t="s">
        <v>240</v>
      </c>
      <c r="E74" s="183"/>
      <c r="F74" s="183"/>
      <c r="G74" s="183"/>
      <c r="H74" s="183"/>
      <c r="I74" s="183"/>
      <c r="J74" s="183"/>
      <c r="K74" s="184"/>
      <c r="L74" s="302">
        <f t="shared" si="6"/>
        <v>0</v>
      </c>
      <c r="M74" s="185"/>
      <c r="N74" s="185"/>
      <c r="O74" s="185"/>
      <c r="P74" s="185"/>
      <c r="Q74" s="185">
        <f t="shared" si="44"/>
        <v>0</v>
      </c>
      <c r="R74" s="185"/>
      <c r="S74" s="185"/>
      <c r="T74" s="185"/>
      <c r="U74" s="185"/>
      <c r="V74" s="185">
        <f t="shared" si="8"/>
        <v>0</v>
      </c>
      <c r="W74" s="62">
        <f t="shared" si="45"/>
        <v>0</v>
      </c>
      <c r="X74" s="62">
        <f t="shared" si="46"/>
        <v>0</v>
      </c>
      <c r="Y74" s="62"/>
      <c r="Z74" s="62"/>
      <c r="AA74" s="55">
        <f t="shared" si="2"/>
        <v>0</v>
      </c>
      <c r="AB74" s="55"/>
    </row>
    <row r="75" spans="1:28">
      <c r="A75" s="43"/>
      <c r="B75" s="176" t="s">
        <v>241</v>
      </c>
      <c r="C75" s="186"/>
      <c r="D75" s="183" t="s">
        <v>242</v>
      </c>
      <c r="E75" s="183"/>
      <c r="F75" s="183"/>
      <c r="G75" s="183"/>
      <c r="H75" s="183"/>
      <c r="I75" s="183"/>
      <c r="J75" s="183"/>
      <c r="K75" s="184"/>
      <c r="L75" s="302">
        <f t="shared" si="6"/>
        <v>0</v>
      </c>
      <c r="M75" s="185"/>
      <c r="N75" s="185"/>
      <c r="O75" s="185"/>
      <c r="P75" s="185"/>
      <c r="Q75" s="185">
        <f t="shared" si="44"/>
        <v>0</v>
      </c>
      <c r="R75" s="185"/>
      <c r="S75" s="185"/>
      <c r="T75" s="185"/>
      <c r="U75" s="185"/>
      <c r="V75" s="185"/>
      <c r="W75" s="62"/>
      <c r="X75" s="62">
        <f t="shared" ref="X75:X91" si="47">L75-Q75</f>
        <v>0</v>
      </c>
      <c r="Y75" s="62"/>
      <c r="Z75" s="62"/>
      <c r="AA75" s="55">
        <f t="shared" si="2"/>
        <v>0</v>
      </c>
      <c r="AB75" s="55"/>
    </row>
    <row r="76" spans="1:28">
      <c r="A76" s="97"/>
      <c r="B76" s="176" t="s">
        <v>243</v>
      </c>
      <c r="C76" s="186"/>
      <c r="D76" s="183"/>
      <c r="E76" s="195"/>
      <c r="F76" s="195"/>
      <c r="G76" s="195"/>
      <c r="H76" s="195"/>
      <c r="I76" s="195"/>
      <c r="J76" s="195"/>
      <c r="K76" s="196">
        <f>SUM(K77:K90)</f>
        <v>0</v>
      </c>
      <c r="L76" s="302">
        <f t="shared" si="6"/>
        <v>0</v>
      </c>
      <c r="M76" s="198">
        <f t="shared" ref="M76:Z76" si="48">SUM(M77:M90)</f>
        <v>0</v>
      </c>
      <c r="N76" s="198">
        <f t="shared" si="48"/>
        <v>0</v>
      </c>
      <c r="O76" s="198">
        <f t="shared" si="48"/>
        <v>0</v>
      </c>
      <c r="P76" s="198">
        <f t="shared" si="48"/>
        <v>0</v>
      </c>
      <c r="Q76" s="198">
        <f t="shared" si="48"/>
        <v>0</v>
      </c>
      <c r="R76" s="198">
        <f t="shared" si="48"/>
        <v>0</v>
      </c>
      <c r="S76" s="198">
        <f t="shared" si="48"/>
        <v>0</v>
      </c>
      <c r="T76" s="198">
        <f t="shared" si="48"/>
        <v>0</v>
      </c>
      <c r="U76" s="198">
        <f t="shared" si="48"/>
        <v>0</v>
      </c>
      <c r="V76" s="198">
        <f t="shared" si="48"/>
        <v>0</v>
      </c>
      <c r="W76" s="78">
        <f t="shared" si="48"/>
        <v>0</v>
      </c>
      <c r="X76" s="78">
        <f t="shared" si="48"/>
        <v>0</v>
      </c>
      <c r="Y76" s="78">
        <f t="shared" si="48"/>
        <v>0</v>
      </c>
      <c r="Z76" s="78">
        <f t="shared" si="48"/>
        <v>0</v>
      </c>
      <c r="AA76" s="55">
        <f t="shared" si="2"/>
        <v>0</v>
      </c>
      <c r="AB76" s="55"/>
    </row>
    <row r="77" spans="1:28" ht="15.75">
      <c r="A77" s="56"/>
      <c r="B77" s="176"/>
      <c r="C77" s="182" t="s">
        <v>244</v>
      </c>
      <c r="D77" s="183" t="s">
        <v>245</v>
      </c>
      <c r="E77" s="183"/>
      <c r="F77" s="183"/>
      <c r="G77" s="183"/>
      <c r="H77" s="183"/>
      <c r="I77" s="183"/>
      <c r="J77" s="183"/>
      <c r="K77" s="184"/>
      <c r="L77" s="302">
        <f t="shared" si="6"/>
        <v>0</v>
      </c>
      <c r="M77" s="185"/>
      <c r="N77" s="185"/>
      <c r="O77" s="185"/>
      <c r="P77" s="185">
        <f>[1]consoCURRENT!K313</f>
        <v>0</v>
      </c>
      <c r="Q77" s="185">
        <f t="shared" ref="Q77:Q90" si="49">SUM(M77:P77)</f>
        <v>0</v>
      </c>
      <c r="R77" s="185"/>
      <c r="S77" s="185"/>
      <c r="T77" s="185"/>
      <c r="U77" s="185"/>
      <c r="V77" s="185">
        <f t="shared" ref="V77:V90" si="50">SUM(R77:U77)</f>
        <v>0</v>
      </c>
      <c r="W77" s="62">
        <f t="shared" ref="W77:W90" si="51">G77-L77</f>
        <v>0</v>
      </c>
      <c r="X77" s="62">
        <f t="shared" ref="X77:X90" si="52">L77-Q77</f>
        <v>0</v>
      </c>
      <c r="Y77" s="62"/>
      <c r="Z77" s="62"/>
      <c r="AA77" s="55">
        <f t="shared" si="2"/>
        <v>0</v>
      </c>
      <c r="AB77" s="55"/>
    </row>
    <row r="78" spans="1:28">
      <c r="A78" s="57"/>
      <c r="B78" s="176"/>
      <c r="C78" s="182" t="s">
        <v>246</v>
      </c>
      <c r="D78" s="183" t="s">
        <v>247</v>
      </c>
      <c r="E78" s="183"/>
      <c r="F78" s="183"/>
      <c r="G78" s="183"/>
      <c r="H78" s="183"/>
      <c r="I78" s="183"/>
      <c r="J78" s="183"/>
      <c r="K78" s="184"/>
      <c r="L78" s="302">
        <f t="shared" si="6"/>
        <v>0</v>
      </c>
      <c r="M78" s="185"/>
      <c r="N78" s="185"/>
      <c r="O78" s="185"/>
      <c r="P78" s="185">
        <f>[1]consoCURRENT!K314</f>
        <v>0</v>
      </c>
      <c r="Q78" s="185">
        <f t="shared" si="49"/>
        <v>0</v>
      </c>
      <c r="R78" s="185"/>
      <c r="S78" s="185"/>
      <c r="T78" s="185"/>
      <c r="U78" s="185"/>
      <c r="V78" s="185">
        <f t="shared" si="50"/>
        <v>0</v>
      </c>
      <c r="W78" s="62">
        <f t="shared" si="51"/>
        <v>0</v>
      </c>
      <c r="X78" s="62">
        <f t="shared" si="52"/>
        <v>0</v>
      </c>
      <c r="Y78" s="62"/>
      <c r="Z78" s="62"/>
      <c r="AA78" s="55">
        <f t="shared" si="2"/>
        <v>0</v>
      </c>
      <c r="AB78" s="55"/>
    </row>
    <row r="79" spans="1:28">
      <c r="A79" s="109"/>
      <c r="B79" s="176"/>
      <c r="C79" s="182" t="s">
        <v>248</v>
      </c>
      <c r="D79" s="183" t="s">
        <v>249</v>
      </c>
      <c r="E79" s="183"/>
      <c r="F79" s="183"/>
      <c r="G79" s="183"/>
      <c r="H79" s="183"/>
      <c r="I79" s="183"/>
      <c r="J79" s="183"/>
      <c r="K79" s="184"/>
      <c r="L79" s="302">
        <f t="shared" si="6"/>
        <v>0</v>
      </c>
      <c r="M79" s="185"/>
      <c r="N79" s="185"/>
      <c r="O79" s="185"/>
      <c r="P79" s="185">
        <f>[1]consoCURRENT!K315</f>
        <v>0</v>
      </c>
      <c r="Q79" s="185">
        <f t="shared" si="49"/>
        <v>0</v>
      </c>
      <c r="R79" s="185"/>
      <c r="S79" s="185"/>
      <c r="T79" s="185"/>
      <c r="U79" s="185"/>
      <c r="V79" s="185">
        <f t="shared" si="50"/>
        <v>0</v>
      </c>
      <c r="W79" s="62">
        <f t="shared" si="51"/>
        <v>0</v>
      </c>
      <c r="X79" s="62">
        <f t="shared" si="52"/>
        <v>0</v>
      </c>
      <c r="Y79" s="62"/>
      <c r="Z79" s="62"/>
      <c r="AA79" s="55">
        <f t="shared" si="2"/>
        <v>0</v>
      </c>
      <c r="AB79" s="55"/>
    </row>
    <row r="80" spans="1:28">
      <c r="A80" s="57"/>
      <c r="B80" s="176"/>
      <c r="C80" s="182" t="s">
        <v>250</v>
      </c>
      <c r="D80" s="183" t="s">
        <v>251</v>
      </c>
      <c r="E80" s="183"/>
      <c r="F80" s="183"/>
      <c r="G80" s="183"/>
      <c r="H80" s="183"/>
      <c r="I80" s="183"/>
      <c r="J80" s="183"/>
      <c r="K80" s="184"/>
      <c r="L80" s="302">
        <f t="shared" si="6"/>
        <v>0</v>
      </c>
      <c r="M80" s="185"/>
      <c r="N80" s="185"/>
      <c r="O80" s="185"/>
      <c r="P80" s="185">
        <f>[1]consoCURRENT!K316</f>
        <v>0</v>
      </c>
      <c r="Q80" s="185">
        <f t="shared" si="49"/>
        <v>0</v>
      </c>
      <c r="R80" s="185"/>
      <c r="S80" s="185"/>
      <c r="T80" s="185"/>
      <c r="U80" s="185"/>
      <c r="V80" s="185">
        <f t="shared" si="50"/>
        <v>0</v>
      </c>
      <c r="W80" s="62">
        <f t="shared" si="51"/>
        <v>0</v>
      </c>
      <c r="X80" s="62">
        <f t="shared" si="52"/>
        <v>0</v>
      </c>
      <c r="Y80" s="62"/>
      <c r="Z80" s="62"/>
      <c r="AA80" s="55">
        <f t="shared" si="2"/>
        <v>0</v>
      </c>
      <c r="AB80" s="55"/>
    </row>
    <row r="81" spans="1:28">
      <c r="A81" s="57"/>
      <c r="B81" s="176"/>
      <c r="C81" s="182" t="s">
        <v>252</v>
      </c>
      <c r="D81" s="183" t="s">
        <v>253</v>
      </c>
      <c r="E81" s="183"/>
      <c r="F81" s="183"/>
      <c r="G81" s="183"/>
      <c r="H81" s="183"/>
      <c r="I81" s="183"/>
      <c r="J81" s="183"/>
      <c r="K81" s="184"/>
      <c r="L81" s="302">
        <f t="shared" si="6"/>
        <v>0</v>
      </c>
      <c r="M81" s="185"/>
      <c r="N81" s="185"/>
      <c r="O81" s="185"/>
      <c r="P81" s="185">
        <f>[1]consoCURRENT!K317</f>
        <v>0</v>
      </c>
      <c r="Q81" s="185">
        <f t="shared" si="49"/>
        <v>0</v>
      </c>
      <c r="R81" s="185"/>
      <c r="S81" s="185"/>
      <c r="T81" s="185"/>
      <c r="U81" s="185"/>
      <c r="V81" s="185">
        <f t="shared" si="50"/>
        <v>0</v>
      </c>
      <c r="W81" s="62">
        <f t="shared" si="51"/>
        <v>0</v>
      </c>
      <c r="X81" s="62">
        <f t="shared" si="52"/>
        <v>0</v>
      </c>
      <c r="Y81" s="62"/>
      <c r="Z81" s="62"/>
      <c r="AA81" s="55">
        <f t="shared" si="2"/>
        <v>0</v>
      </c>
      <c r="AB81" s="55"/>
    </row>
    <row r="82" spans="1:28">
      <c r="A82" s="57"/>
      <c r="B82" s="176"/>
      <c r="C82" s="182" t="s">
        <v>254</v>
      </c>
      <c r="D82" s="183" t="s">
        <v>255</v>
      </c>
      <c r="E82" s="183"/>
      <c r="F82" s="183"/>
      <c r="G82" s="183"/>
      <c r="H82" s="183"/>
      <c r="I82" s="183"/>
      <c r="J82" s="183"/>
      <c r="K82" s="184"/>
      <c r="L82" s="302">
        <f t="shared" si="6"/>
        <v>0</v>
      </c>
      <c r="M82" s="185"/>
      <c r="N82" s="185"/>
      <c r="O82" s="185"/>
      <c r="P82" s="185">
        <f>[1]consoCURRENT!K318</f>
        <v>0</v>
      </c>
      <c r="Q82" s="185">
        <f t="shared" si="49"/>
        <v>0</v>
      </c>
      <c r="R82" s="185"/>
      <c r="S82" s="185"/>
      <c r="T82" s="185"/>
      <c r="U82" s="185"/>
      <c r="V82" s="185">
        <f t="shared" si="50"/>
        <v>0</v>
      </c>
      <c r="W82" s="62">
        <f t="shared" si="51"/>
        <v>0</v>
      </c>
      <c r="X82" s="62">
        <f t="shared" si="52"/>
        <v>0</v>
      </c>
      <c r="Y82" s="62"/>
      <c r="Z82" s="62"/>
      <c r="AA82" s="55">
        <f t="shared" si="2"/>
        <v>0</v>
      </c>
      <c r="AB82" s="55"/>
    </row>
    <row r="83" spans="1:28">
      <c r="A83" s="57"/>
      <c r="B83" s="176"/>
      <c r="C83" s="182" t="s">
        <v>256</v>
      </c>
      <c r="D83" s="183" t="s">
        <v>257</v>
      </c>
      <c r="E83" s="183"/>
      <c r="F83" s="183"/>
      <c r="G83" s="183"/>
      <c r="H83" s="183"/>
      <c r="I83" s="183"/>
      <c r="J83" s="183"/>
      <c r="K83" s="184"/>
      <c r="L83" s="302">
        <f t="shared" si="6"/>
        <v>0</v>
      </c>
      <c r="M83" s="185"/>
      <c r="N83" s="185"/>
      <c r="O83" s="185"/>
      <c r="P83" s="185">
        <f>[1]consoCURRENT!K319</f>
        <v>0</v>
      </c>
      <c r="Q83" s="185">
        <f t="shared" si="49"/>
        <v>0</v>
      </c>
      <c r="R83" s="185"/>
      <c r="S83" s="185"/>
      <c r="T83" s="185"/>
      <c r="U83" s="185"/>
      <c r="V83" s="185">
        <f t="shared" si="50"/>
        <v>0</v>
      </c>
      <c r="W83" s="62">
        <f t="shared" si="51"/>
        <v>0</v>
      </c>
      <c r="X83" s="62">
        <f t="shared" si="52"/>
        <v>0</v>
      </c>
      <c r="Y83" s="62"/>
      <c r="Z83" s="62"/>
      <c r="AA83" s="55">
        <f t="shared" si="2"/>
        <v>0</v>
      </c>
      <c r="AB83" s="55"/>
    </row>
    <row r="84" spans="1:28">
      <c r="A84" s="57"/>
      <c r="B84" s="176"/>
      <c r="C84" s="182" t="s">
        <v>258</v>
      </c>
      <c r="D84" s="183" t="s">
        <v>259</v>
      </c>
      <c r="E84" s="183"/>
      <c r="F84" s="183"/>
      <c r="G84" s="183"/>
      <c r="H84" s="183"/>
      <c r="I84" s="183"/>
      <c r="J84" s="183"/>
      <c r="K84" s="184"/>
      <c r="L84" s="302">
        <f t="shared" si="6"/>
        <v>0</v>
      </c>
      <c r="M84" s="185"/>
      <c r="N84" s="185"/>
      <c r="O84" s="185"/>
      <c r="P84" s="185">
        <f>[1]consoCURRENT!K320</f>
        <v>0</v>
      </c>
      <c r="Q84" s="185">
        <f t="shared" si="49"/>
        <v>0</v>
      </c>
      <c r="R84" s="185"/>
      <c r="S84" s="185"/>
      <c r="T84" s="185"/>
      <c r="U84" s="185"/>
      <c r="V84" s="185">
        <f t="shared" si="50"/>
        <v>0</v>
      </c>
      <c r="W84" s="62">
        <f t="shared" si="51"/>
        <v>0</v>
      </c>
      <c r="X84" s="62">
        <f t="shared" si="52"/>
        <v>0</v>
      </c>
      <c r="Y84" s="62"/>
      <c r="Z84" s="62"/>
      <c r="AA84" s="55">
        <f t="shared" ref="AA84:AA133" si="53">Q84-V84</f>
        <v>0</v>
      </c>
      <c r="AB84" s="55"/>
    </row>
    <row r="85" spans="1:28">
      <c r="A85" s="57"/>
      <c r="B85" s="176"/>
      <c r="C85" s="182" t="s">
        <v>260</v>
      </c>
      <c r="D85" s="183" t="s">
        <v>261</v>
      </c>
      <c r="E85" s="183"/>
      <c r="F85" s="183"/>
      <c r="G85" s="183"/>
      <c r="H85" s="183"/>
      <c r="I85" s="183"/>
      <c r="J85" s="183"/>
      <c r="K85" s="184"/>
      <c r="L85" s="302">
        <f t="shared" si="6"/>
        <v>0</v>
      </c>
      <c r="M85" s="185"/>
      <c r="N85" s="185"/>
      <c r="O85" s="185"/>
      <c r="P85" s="185">
        <f>[1]consoCURRENT!K321</f>
        <v>0</v>
      </c>
      <c r="Q85" s="185">
        <f t="shared" si="49"/>
        <v>0</v>
      </c>
      <c r="R85" s="185"/>
      <c r="S85" s="185"/>
      <c r="T85" s="185"/>
      <c r="U85" s="185"/>
      <c r="V85" s="185">
        <f t="shared" si="50"/>
        <v>0</v>
      </c>
      <c r="W85" s="62">
        <f t="shared" si="51"/>
        <v>0</v>
      </c>
      <c r="X85" s="62">
        <f t="shared" si="52"/>
        <v>0</v>
      </c>
      <c r="Y85" s="62"/>
      <c r="Z85" s="62"/>
      <c r="AA85" s="55">
        <f t="shared" si="53"/>
        <v>0</v>
      </c>
      <c r="AB85" s="55"/>
    </row>
    <row r="86" spans="1:28">
      <c r="A86" s="57"/>
      <c r="B86" s="176"/>
      <c r="C86" s="182" t="s">
        <v>341</v>
      </c>
      <c r="D86" s="183" t="s">
        <v>338</v>
      </c>
      <c r="E86" s="183"/>
      <c r="F86" s="183"/>
      <c r="G86" s="183"/>
      <c r="H86" s="183"/>
      <c r="I86" s="183"/>
      <c r="J86" s="183"/>
      <c r="K86" s="184"/>
      <c r="L86" s="302">
        <f t="shared" ref="L86:L125" si="54">H86+I86-J86+K86</f>
        <v>0</v>
      </c>
      <c r="M86" s="185"/>
      <c r="N86" s="185"/>
      <c r="O86" s="185"/>
      <c r="P86" s="185"/>
      <c r="Q86" s="185">
        <f t="shared" si="49"/>
        <v>0</v>
      </c>
      <c r="R86" s="185"/>
      <c r="S86" s="185"/>
      <c r="T86" s="185"/>
      <c r="U86" s="185"/>
      <c r="V86" s="185">
        <f t="shared" si="50"/>
        <v>0</v>
      </c>
      <c r="W86" s="62">
        <f t="shared" si="51"/>
        <v>0</v>
      </c>
      <c r="X86" s="62">
        <f t="shared" si="52"/>
        <v>0</v>
      </c>
      <c r="Y86" s="62"/>
      <c r="Z86" s="62"/>
      <c r="AA86" s="55">
        <f t="shared" si="53"/>
        <v>0</v>
      </c>
      <c r="AB86" s="55"/>
    </row>
    <row r="87" spans="1:28">
      <c r="A87" s="57"/>
      <c r="B87" s="176"/>
      <c r="C87" s="182" t="s">
        <v>262</v>
      </c>
      <c r="D87" s="183" t="s">
        <v>263</v>
      </c>
      <c r="E87" s="183"/>
      <c r="F87" s="183"/>
      <c r="G87" s="183"/>
      <c r="H87" s="183"/>
      <c r="I87" s="183"/>
      <c r="J87" s="183"/>
      <c r="K87" s="184"/>
      <c r="L87" s="302">
        <f t="shared" si="54"/>
        <v>0</v>
      </c>
      <c r="M87" s="185"/>
      <c r="N87" s="185"/>
      <c r="O87" s="185"/>
      <c r="P87" s="185">
        <f>[1]consoCURRENT!K322</f>
        <v>0</v>
      </c>
      <c r="Q87" s="185">
        <f t="shared" si="49"/>
        <v>0</v>
      </c>
      <c r="R87" s="185"/>
      <c r="S87" s="185"/>
      <c r="T87" s="185"/>
      <c r="U87" s="185"/>
      <c r="V87" s="185">
        <f t="shared" si="50"/>
        <v>0</v>
      </c>
      <c r="W87" s="62">
        <f t="shared" si="51"/>
        <v>0</v>
      </c>
      <c r="X87" s="62">
        <f t="shared" si="52"/>
        <v>0</v>
      </c>
      <c r="Y87" s="62"/>
      <c r="Z87" s="62"/>
      <c r="AA87" s="55">
        <f t="shared" si="53"/>
        <v>0</v>
      </c>
      <c r="AB87" s="55"/>
    </row>
    <row r="88" spans="1:28">
      <c r="A88" s="57"/>
      <c r="B88" s="176"/>
      <c r="C88" s="182" t="s">
        <v>264</v>
      </c>
      <c r="D88" s="183" t="s">
        <v>265</v>
      </c>
      <c r="E88" s="183"/>
      <c r="F88" s="183"/>
      <c r="G88" s="183"/>
      <c r="H88" s="183"/>
      <c r="I88" s="183"/>
      <c r="J88" s="183"/>
      <c r="K88" s="184"/>
      <c r="L88" s="302">
        <f t="shared" si="54"/>
        <v>0</v>
      </c>
      <c r="M88" s="185"/>
      <c r="N88" s="185"/>
      <c r="O88" s="185"/>
      <c r="P88" s="185">
        <f>[1]consoCURRENT!K323</f>
        <v>0</v>
      </c>
      <c r="Q88" s="185">
        <f t="shared" si="49"/>
        <v>0</v>
      </c>
      <c r="R88" s="185"/>
      <c r="S88" s="185"/>
      <c r="T88" s="185"/>
      <c r="U88" s="185"/>
      <c r="V88" s="185">
        <f t="shared" si="50"/>
        <v>0</v>
      </c>
      <c r="W88" s="62">
        <f t="shared" si="51"/>
        <v>0</v>
      </c>
      <c r="X88" s="62">
        <f t="shared" si="52"/>
        <v>0</v>
      </c>
      <c r="Y88" s="62"/>
      <c r="Z88" s="62"/>
      <c r="AA88" s="55">
        <f t="shared" si="53"/>
        <v>0</v>
      </c>
      <c r="AB88" s="55"/>
    </row>
    <row r="89" spans="1:28">
      <c r="A89" s="57"/>
      <c r="B89" s="176"/>
      <c r="C89" s="182" t="s">
        <v>266</v>
      </c>
      <c r="D89" s="183" t="s">
        <v>267</v>
      </c>
      <c r="E89" s="183"/>
      <c r="F89" s="183"/>
      <c r="G89" s="183"/>
      <c r="H89" s="183"/>
      <c r="I89" s="183"/>
      <c r="J89" s="183"/>
      <c r="K89" s="184"/>
      <c r="L89" s="302">
        <f t="shared" si="54"/>
        <v>0</v>
      </c>
      <c r="M89" s="185">
        <f>[1]consoCURRENT!H324</f>
        <v>0</v>
      </c>
      <c r="N89" s="185">
        <f>[1]consoCURRENT!I324</f>
        <v>0</v>
      </c>
      <c r="O89" s="185">
        <f>[1]consoCURRENT!J324</f>
        <v>0</v>
      </c>
      <c r="P89" s="185">
        <f>[1]consoCURRENT!K324</f>
        <v>0</v>
      </c>
      <c r="Q89" s="185">
        <f t="shared" si="49"/>
        <v>0</v>
      </c>
      <c r="R89" s="185"/>
      <c r="S89" s="185"/>
      <c r="T89" s="185"/>
      <c r="U89" s="185"/>
      <c r="V89" s="185">
        <f t="shared" si="50"/>
        <v>0</v>
      </c>
      <c r="W89" s="62">
        <f t="shared" si="51"/>
        <v>0</v>
      </c>
      <c r="X89" s="62">
        <f t="shared" si="52"/>
        <v>0</v>
      </c>
      <c r="Y89" s="62"/>
      <c r="Z89" s="62"/>
      <c r="AA89" s="55">
        <f t="shared" si="53"/>
        <v>0</v>
      </c>
      <c r="AB89" s="55"/>
    </row>
    <row r="90" spans="1:28">
      <c r="A90" s="57"/>
      <c r="B90" s="176"/>
      <c r="C90" s="182" t="s">
        <v>268</v>
      </c>
      <c r="D90" s="183" t="s">
        <v>269</v>
      </c>
      <c r="E90" s="183"/>
      <c r="F90" s="183"/>
      <c r="G90" s="183"/>
      <c r="H90" s="183"/>
      <c r="I90" s="183"/>
      <c r="J90" s="183"/>
      <c r="K90" s="184"/>
      <c r="L90" s="302">
        <f t="shared" si="54"/>
        <v>0</v>
      </c>
      <c r="M90" s="185">
        <f>[1]consoCURRENT!H325</f>
        <v>0</v>
      </c>
      <c r="N90" s="185">
        <f>[1]consoCURRENT!I325</f>
        <v>0</v>
      </c>
      <c r="O90" s="185">
        <f>[1]consoCURRENT!J325</f>
        <v>0</v>
      </c>
      <c r="P90" s="185">
        <f>[1]consoCURRENT!K325</f>
        <v>0</v>
      </c>
      <c r="Q90" s="185">
        <f t="shared" si="49"/>
        <v>0</v>
      </c>
      <c r="R90" s="185"/>
      <c r="S90" s="185"/>
      <c r="T90" s="185"/>
      <c r="U90" s="185"/>
      <c r="V90" s="185">
        <f t="shared" si="50"/>
        <v>0</v>
      </c>
      <c r="W90" s="62">
        <f t="shared" si="51"/>
        <v>0</v>
      </c>
      <c r="X90" s="62">
        <f t="shared" si="52"/>
        <v>0</v>
      </c>
      <c r="Y90" s="62"/>
      <c r="Z90" s="62"/>
      <c r="AA90" s="55">
        <f t="shared" si="53"/>
        <v>0</v>
      </c>
      <c r="AB90" s="55"/>
    </row>
    <row r="91" spans="1:28">
      <c r="A91" s="57"/>
      <c r="B91" s="172"/>
      <c r="C91" s="173"/>
      <c r="D91" s="174"/>
      <c r="E91" s="174"/>
      <c r="F91" s="174"/>
      <c r="G91" s="174"/>
      <c r="H91" s="174"/>
      <c r="I91" s="174"/>
      <c r="J91" s="174"/>
      <c r="K91" s="175"/>
      <c r="L91" s="302">
        <f t="shared" si="54"/>
        <v>0</v>
      </c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50"/>
      <c r="X91" s="62">
        <f t="shared" si="47"/>
        <v>0</v>
      </c>
      <c r="Y91" s="50"/>
      <c r="Z91" s="50"/>
      <c r="AA91" s="55">
        <f t="shared" si="53"/>
        <v>0</v>
      </c>
      <c r="AB91" s="55"/>
    </row>
    <row r="92" spans="1:28">
      <c r="A92" s="74"/>
      <c r="B92" s="199" t="s">
        <v>270</v>
      </c>
      <c r="C92" s="200"/>
      <c r="D92" s="201"/>
      <c r="E92" s="202">
        <f>[1]consoCURRENT!E327</f>
        <v>0</v>
      </c>
      <c r="F92" s="201"/>
      <c r="G92" s="202">
        <f>F92+E92</f>
        <v>0</v>
      </c>
      <c r="H92" s="202">
        <f>[1]consoCURRENT!E327</f>
        <v>0</v>
      </c>
      <c r="I92" s="201"/>
      <c r="J92" s="201"/>
      <c r="K92" s="198">
        <f>K76+K75+K71+K65+K56+K52+K47+K46+K45+K42+K36+K33+K25+K22+K19</f>
        <v>0</v>
      </c>
      <c r="L92" s="302">
        <f t="shared" si="54"/>
        <v>0</v>
      </c>
      <c r="M92" s="198">
        <f t="shared" ref="M92:Z92" si="55">M76+M75+M71+M65+M56+M52+M47+M46+M45+M42+M36+M33+M25+M22+M19</f>
        <v>12777828.09</v>
      </c>
      <c r="N92" s="198">
        <f t="shared" si="55"/>
        <v>29600850.439999998</v>
      </c>
      <c r="O92" s="198">
        <f t="shared" si="55"/>
        <v>0</v>
      </c>
      <c r="P92" s="198">
        <f t="shared" si="55"/>
        <v>0</v>
      </c>
      <c r="Q92" s="198">
        <f t="shared" si="55"/>
        <v>42378678.530000001</v>
      </c>
      <c r="R92" s="198">
        <f t="shared" si="55"/>
        <v>12694397.190000005</v>
      </c>
      <c r="S92" s="198">
        <f>S76+S75+S71+S65+S56+S52+S47+S46+S45+S42+S36+S33+S25+S22+S19</f>
        <v>29573592.34</v>
      </c>
      <c r="T92" s="198">
        <f t="shared" si="55"/>
        <v>0</v>
      </c>
      <c r="U92" s="198">
        <f t="shared" si="55"/>
        <v>0</v>
      </c>
      <c r="V92" s="198">
        <f t="shared" si="55"/>
        <v>42267989.530000001</v>
      </c>
      <c r="W92" s="110">
        <f>G92-L92</f>
        <v>0</v>
      </c>
      <c r="X92" s="110">
        <f>L92-Q92</f>
        <v>-42378678.530000001</v>
      </c>
      <c r="Y92" s="78">
        <f t="shared" si="55"/>
        <v>0</v>
      </c>
      <c r="Z92" s="78">
        <f t="shared" si="55"/>
        <v>0</v>
      </c>
      <c r="AA92" s="55">
        <f t="shared" si="53"/>
        <v>110689</v>
      </c>
      <c r="AB92" s="55"/>
    </row>
    <row r="93" spans="1:28">
      <c r="A93" s="57"/>
      <c r="B93" s="172"/>
      <c r="C93" s="173"/>
      <c r="D93" s="174"/>
      <c r="E93" s="174"/>
      <c r="F93" s="174"/>
      <c r="G93" s="174"/>
      <c r="H93" s="174"/>
      <c r="I93" s="174"/>
      <c r="J93" s="174"/>
      <c r="K93" s="175"/>
      <c r="L93" s="302">
        <f t="shared" si="54"/>
        <v>0</v>
      </c>
      <c r="M93" s="175"/>
      <c r="N93" s="175"/>
      <c r="O93" s="175"/>
      <c r="P93" s="175"/>
      <c r="Q93" s="175">
        <f>[1]consoCURRENT!AC368</f>
        <v>0</v>
      </c>
      <c r="R93" s="175"/>
      <c r="S93" s="175"/>
      <c r="T93" s="175"/>
      <c r="U93" s="175"/>
      <c r="V93" s="175"/>
      <c r="W93" s="50"/>
      <c r="X93" s="50"/>
      <c r="Y93" s="50"/>
      <c r="Z93" s="50"/>
      <c r="AA93" s="55">
        <f t="shared" si="53"/>
        <v>0</v>
      </c>
      <c r="AB93" s="55"/>
    </row>
    <row r="94" spans="1:28" ht="15.75">
      <c r="A94" s="53" t="s">
        <v>271</v>
      </c>
      <c r="B94" s="167"/>
      <c r="C94" s="168"/>
      <c r="D94" s="169"/>
      <c r="E94" s="169"/>
      <c r="F94" s="169"/>
      <c r="G94" s="169"/>
      <c r="H94" s="169"/>
      <c r="I94" s="169"/>
      <c r="J94" s="169"/>
      <c r="K94" s="170"/>
      <c r="L94" s="302">
        <f t="shared" si="54"/>
        <v>0</v>
      </c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62">
        <f t="shared" ref="W94:W96" si="56">G94-L94</f>
        <v>0</v>
      </c>
      <c r="X94" s="62">
        <f t="shared" ref="X94:X96" si="57">L94-Q94</f>
        <v>0</v>
      </c>
      <c r="Y94" s="91"/>
      <c r="Z94" s="91"/>
      <c r="AA94" s="55">
        <f t="shared" si="53"/>
        <v>0</v>
      </c>
      <c r="AB94" s="55"/>
    </row>
    <row r="95" spans="1:28">
      <c r="A95" s="57"/>
      <c r="B95" s="172"/>
      <c r="C95" s="173"/>
      <c r="D95" s="174"/>
      <c r="E95" s="174"/>
      <c r="F95" s="174"/>
      <c r="G95" s="174"/>
      <c r="H95" s="174"/>
      <c r="I95" s="174"/>
      <c r="J95" s="174"/>
      <c r="K95" s="175"/>
      <c r="L95" s="302">
        <f t="shared" si="54"/>
        <v>0</v>
      </c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62">
        <f t="shared" si="56"/>
        <v>0</v>
      </c>
      <c r="X95" s="62">
        <f t="shared" si="57"/>
        <v>0</v>
      </c>
      <c r="Y95" s="50"/>
      <c r="Z95" s="50"/>
      <c r="AA95" s="55">
        <f t="shared" si="53"/>
        <v>0</v>
      </c>
      <c r="AB95" s="55"/>
    </row>
    <row r="96" spans="1:28">
      <c r="A96" s="57"/>
      <c r="B96" s="176" t="s">
        <v>272</v>
      </c>
      <c r="C96" s="203"/>
      <c r="D96" s="183" t="s">
        <v>273</v>
      </c>
      <c r="E96" s="183"/>
      <c r="F96" s="183"/>
      <c r="G96" s="183"/>
      <c r="H96" s="183"/>
      <c r="I96" s="183"/>
      <c r="J96" s="183"/>
      <c r="K96" s="184"/>
      <c r="L96" s="302">
        <f t="shared" si="54"/>
        <v>0</v>
      </c>
      <c r="M96" s="185">
        <f>[1]consoCURRENT!H331</f>
        <v>0</v>
      </c>
      <c r="N96" s="185">
        <f>[1]consoCURRENT!I331</f>
        <v>0</v>
      </c>
      <c r="O96" s="185">
        <f>[1]consoCURRENT!J331</f>
        <v>0</v>
      </c>
      <c r="P96" s="185">
        <f>[1]consoCURRENT!K331</f>
        <v>0</v>
      </c>
      <c r="Q96" s="185">
        <f>SUM(M96:P96)</f>
        <v>0</v>
      </c>
      <c r="R96" s="185"/>
      <c r="S96" s="185"/>
      <c r="T96" s="185"/>
      <c r="U96" s="185"/>
      <c r="V96" s="185">
        <f t="shared" ref="V96" si="58">SUM(R96:U96)</f>
        <v>0</v>
      </c>
      <c r="W96" s="62">
        <f t="shared" si="56"/>
        <v>0</v>
      </c>
      <c r="X96" s="62">
        <f t="shared" si="57"/>
        <v>0</v>
      </c>
      <c r="Y96" s="62"/>
      <c r="Z96" s="62"/>
      <c r="AA96" s="55">
        <f t="shared" si="53"/>
        <v>0</v>
      </c>
      <c r="AB96" s="55"/>
    </row>
    <row r="97" spans="1:28">
      <c r="A97" s="57"/>
      <c r="B97" s="172"/>
      <c r="C97" s="173"/>
      <c r="D97" s="174"/>
      <c r="E97" s="174"/>
      <c r="F97" s="174"/>
      <c r="G97" s="174"/>
      <c r="H97" s="174"/>
      <c r="I97" s="174"/>
      <c r="J97" s="174"/>
      <c r="K97" s="175"/>
      <c r="L97" s="302">
        <f t="shared" si="54"/>
        <v>0</v>
      </c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50"/>
      <c r="X97" s="62">
        <f t="shared" ref="X97" si="59">L97-Q97</f>
        <v>0</v>
      </c>
      <c r="Y97" s="50"/>
      <c r="Z97" s="50"/>
      <c r="AA97" s="55">
        <f t="shared" si="53"/>
        <v>0</v>
      </c>
      <c r="AB97" s="55"/>
    </row>
    <row r="98" spans="1:28">
      <c r="A98" s="74"/>
      <c r="B98" s="199" t="s">
        <v>274</v>
      </c>
      <c r="C98" s="200"/>
      <c r="D98" s="201"/>
      <c r="E98" s="201"/>
      <c r="F98" s="201"/>
      <c r="G98" s="201"/>
      <c r="H98" s="201"/>
      <c r="I98" s="201"/>
      <c r="J98" s="201"/>
      <c r="K98" s="198">
        <f t="shared" ref="K98:Z98" si="60">K96</f>
        <v>0</v>
      </c>
      <c r="L98" s="302">
        <f t="shared" si="54"/>
        <v>0</v>
      </c>
      <c r="M98" s="198">
        <f t="shared" si="60"/>
        <v>0</v>
      </c>
      <c r="N98" s="198">
        <f t="shared" si="60"/>
        <v>0</v>
      </c>
      <c r="O98" s="198">
        <f t="shared" si="60"/>
        <v>0</v>
      </c>
      <c r="P98" s="198">
        <f t="shared" si="60"/>
        <v>0</v>
      </c>
      <c r="Q98" s="198">
        <f t="shared" si="60"/>
        <v>0</v>
      </c>
      <c r="R98" s="198">
        <f t="shared" si="60"/>
        <v>0</v>
      </c>
      <c r="S98" s="198">
        <f t="shared" si="60"/>
        <v>0</v>
      </c>
      <c r="T98" s="198">
        <f t="shared" si="60"/>
        <v>0</v>
      </c>
      <c r="U98" s="198">
        <f t="shared" si="60"/>
        <v>0</v>
      </c>
      <c r="V98" s="198">
        <f t="shared" si="60"/>
        <v>0</v>
      </c>
      <c r="W98" s="78"/>
      <c r="X98" s="78">
        <f t="shared" si="60"/>
        <v>0</v>
      </c>
      <c r="Y98" s="78">
        <f t="shared" si="60"/>
        <v>0</v>
      </c>
      <c r="Z98" s="78">
        <f t="shared" si="60"/>
        <v>0</v>
      </c>
      <c r="AA98" s="55">
        <f t="shared" si="53"/>
        <v>0</v>
      </c>
      <c r="AB98" s="55"/>
    </row>
    <row r="99" spans="1:28">
      <c r="A99" s="57"/>
      <c r="B99" s="172"/>
      <c r="C99" s="173"/>
      <c r="D99" s="174"/>
      <c r="E99" s="174"/>
      <c r="F99" s="174"/>
      <c r="G99" s="174"/>
      <c r="H99" s="174"/>
      <c r="I99" s="174"/>
      <c r="J99" s="174"/>
      <c r="K99" s="175"/>
      <c r="L99" s="302">
        <f t="shared" si="54"/>
        <v>0</v>
      </c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62">
        <f t="shared" ref="W99:W102" si="61">G99-L99</f>
        <v>0</v>
      </c>
      <c r="X99" s="62">
        <f t="shared" ref="X99:X102" si="62">L99-Q99</f>
        <v>0</v>
      </c>
      <c r="Y99" s="50"/>
      <c r="Z99" s="50"/>
      <c r="AA99" s="55">
        <f t="shared" si="53"/>
        <v>0</v>
      </c>
      <c r="AB99" s="55"/>
    </row>
    <row r="100" spans="1:28" ht="15.75">
      <c r="A100" s="56" t="s">
        <v>275</v>
      </c>
      <c r="B100" s="172"/>
      <c r="C100" s="173"/>
      <c r="D100" s="174"/>
      <c r="E100" s="174"/>
      <c r="F100" s="174"/>
      <c r="G100" s="174"/>
      <c r="H100" s="174"/>
      <c r="I100" s="174"/>
      <c r="J100" s="174"/>
      <c r="K100" s="175"/>
      <c r="L100" s="302">
        <f t="shared" si="54"/>
        <v>0</v>
      </c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62">
        <f t="shared" si="61"/>
        <v>0</v>
      </c>
      <c r="X100" s="62">
        <f t="shared" si="62"/>
        <v>0</v>
      </c>
      <c r="Y100" s="50"/>
      <c r="Z100" s="50"/>
      <c r="AA100" s="55">
        <f t="shared" si="53"/>
        <v>0</v>
      </c>
      <c r="AB100" s="55"/>
    </row>
    <row r="101" spans="1:28">
      <c r="A101" s="57"/>
      <c r="B101" s="176"/>
      <c r="C101" s="204"/>
      <c r="D101" s="205"/>
      <c r="E101" s="205"/>
      <c r="F101" s="205"/>
      <c r="G101" s="205"/>
      <c r="H101" s="205"/>
      <c r="I101" s="205"/>
      <c r="J101" s="205"/>
      <c r="K101" s="206"/>
      <c r="L101" s="302">
        <f t="shared" si="54"/>
        <v>0</v>
      </c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62">
        <f t="shared" si="61"/>
        <v>0</v>
      </c>
      <c r="X101" s="62">
        <f t="shared" si="62"/>
        <v>0</v>
      </c>
      <c r="Y101" s="50"/>
      <c r="Z101" s="50"/>
      <c r="AA101" s="55">
        <f t="shared" si="53"/>
        <v>0</v>
      </c>
      <c r="AB101" s="55"/>
    </row>
    <row r="102" spans="1:28">
      <c r="A102" s="57"/>
      <c r="B102" s="176" t="s">
        <v>276</v>
      </c>
      <c r="C102" s="182"/>
      <c r="D102" s="183" t="s">
        <v>277</v>
      </c>
      <c r="E102" s="183"/>
      <c r="F102" s="183"/>
      <c r="G102" s="183"/>
      <c r="H102" s="183"/>
      <c r="I102" s="183"/>
      <c r="J102" s="183"/>
      <c r="K102" s="184"/>
      <c r="L102" s="302">
        <f t="shared" si="54"/>
        <v>0</v>
      </c>
      <c r="M102" s="185">
        <f>[1]consoCURRENT!H337</f>
        <v>0</v>
      </c>
      <c r="N102" s="185">
        <f>[1]consoCURRENT!I337</f>
        <v>0</v>
      </c>
      <c r="O102" s="185">
        <f>[1]consoCURRENT!J337</f>
        <v>0</v>
      </c>
      <c r="P102" s="185">
        <f>[1]consoCURRENT!K337</f>
        <v>0</v>
      </c>
      <c r="Q102" s="185">
        <f t="shared" ref="Q102:Q103" si="63">SUM(M102:P102)</f>
        <v>0</v>
      </c>
      <c r="R102" s="185"/>
      <c r="S102" s="185"/>
      <c r="T102" s="185"/>
      <c r="U102" s="185"/>
      <c r="V102" s="185"/>
      <c r="W102" s="62">
        <f t="shared" si="61"/>
        <v>0</v>
      </c>
      <c r="X102" s="62">
        <f t="shared" si="62"/>
        <v>0</v>
      </c>
      <c r="Y102" s="62"/>
      <c r="Z102" s="62"/>
      <c r="AA102" s="55">
        <f t="shared" si="53"/>
        <v>0</v>
      </c>
      <c r="AB102" s="55"/>
    </row>
    <row r="103" spans="1:28">
      <c r="A103" s="57"/>
      <c r="B103" s="176" t="s">
        <v>278</v>
      </c>
      <c r="C103" s="182"/>
      <c r="D103" s="183" t="s">
        <v>279</v>
      </c>
      <c r="E103" s="195"/>
      <c r="F103" s="195"/>
      <c r="G103" s="195"/>
      <c r="H103" s="195"/>
      <c r="I103" s="195"/>
      <c r="J103" s="195"/>
      <c r="K103" s="196"/>
      <c r="L103" s="302">
        <f t="shared" si="54"/>
        <v>0</v>
      </c>
      <c r="M103" s="197">
        <f>[1]consoCURRENT!H338</f>
        <v>0</v>
      </c>
      <c r="N103" s="197">
        <f>[1]consoCURRENT!I338</f>
        <v>0</v>
      </c>
      <c r="O103" s="197">
        <f>[1]consoCURRENT!J338</f>
        <v>0</v>
      </c>
      <c r="P103" s="197">
        <f>[1]consoCURRENT!K338</f>
        <v>0</v>
      </c>
      <c r="Q103" s="197">
        <f t="shared" si="63"/>
        <v>0</v>
      </c>
      <c r="R103" s="197"/>
      <c r="S103" s="197"/>
      <c r="T103" s="197"/>
      <c r="U103" s="197"/>
      <c r="V103" s="197"/>
      <c r="W103" s="108"/>
      <c r="X103" s="108"/>
      <c r="Y103" s="108"/>
      <c r="Z103" s="108"/>
      <c r="AA103" s="55">
        <f t="shared" si="53"/>
        <v>0</v>
      </c>
      <c r="AB103" s="55"/>
    </row>
    <row r="104" spans="1:28">
      <c r="A104" s="57"/>
      <c r="B104" s="176" t="s">
        <v>280</v>
      </c>
      <c r="C104" s="182"/>
      <c r="D104" s="183"/>
      <c r="E104" s="195"/>
      <c r="F104" s="195"/>
      <c r="G104" s="195"/>
      <c r="H104" s="195"/>
      <c r="I104" s="195"/>
      <c r="J104" s="195"/>
      <c r="K104" s="196"/>
      <c r="L104" s="302">
        <f t="shared" si="54"/>
        <v>0</v>
      </c>
      <c r="M104" s="207">
        <f t="shared" ref="M104:Z104" si="64">M105+M106</f>
        <v>0</v>
      </c>
      <c r="N104" s="207">
        <f t="shared" si="64"/>
        <v>0</v>
      </c>
      <c r="O104" s="207">
        <f t="shared" si="64"/>
        <v>0</v>
      </c>
      <c r="P104" s="207">
        <f t="shared" si="64"/>
        <v>0</v>
      </c>
      <c r="Q104" s="207">
        <f t="shared" si="64"/>
        <v>0</v>
      </c>
      <c r="R104" s="207">
        <f t="shared" si="64"/>
        <v>0</v>
      </c>
      <c r="S104" s="207">
        <f t="shared" si="64"/>
        <v>0</v>
      </c>
      <c r="T104" s="207">
        <f t="shared" si="64"/>
        <v>0</v>
      </c>
      <c r="U104" s="207">
        <f t="shared" si="64"/>
        <v>0</v>
      </c>
      <c r="V104" s="207">
        <f t="shared" si="64"/>
        <v>0</v>
      </c>
      <c r="W104" s="107"/>
      <c r="X104" s="107"/>
      <c r="Y104" s="107">
        <f t="shared" si="64"/>
        <v>0</v>
      </c>
      <c r="Z104" s="107">
        <f t="shared" si="64"/>
        <v>0</v>
      </c>
      <c r="AA104" s="55">
        <f t="shared" si="53"/>
        <v>0</v>
      </c>
      <c r="AB104" s="55"/>
    </row>
    <row r="105" spans="1:28">
      <c r="A105" s="57"/>
      <c r="B105" s="176"/>
      <c r="C105" s="182" t="s">
        <v>281</v>
      </c>
      <c r="D105" s="183" t="s">
        <v>282</v>
      </c>
      <c r="E105" s="183"/>
      <c r="F105" s="183"/>
      <c r="G105" s="183"/>
      <c r="H105" s="183"/>
      <c r="I105" s="183"/>
      <c r="J105" s="183"/>
      <c r="K105" s="184"/>
      <c r="L105" s="302">
        <f t="shared" si="54"/>
        <v>0</v>
      </c>
      <c r="M105" s="185">
        <f>[1]consoCURRENT!H340</f>
        <v>0</v>
      </c>
      <c r="N105" s="185">
        <f>[1]consoCURRENT!I340</f>
        <v>0</v>
      </c>
      <c r="O105" s="185">
        <f>[1]consoCURRENT!J340</f>
        <v>0</v>
      </c>
      <c r="P105" s="185">
        <f>[1]consoCURRENT!K340</f>
        <v>0</v>
      </c>
      <c r="Q105" s="185">
        <f t="shared" ref="Q105:Q106" si="65">SUM(M105:P105)</f>
        <v>0</v>
      </c>
      <c r="R105" s="185"/>
      <c r="S105" s="185"/>
      <c r="T105" s="185"/>
      <c r="U105" s="185"/>
      <c r="V105" s="185">
        <f t="shared" ref="V105:V121" si="66">SUM(R105:U105)</f>
        <v>0</v>
      </c>
      <c r="W105" s="62"/>
      <c r="X105" s="62">
        <f t="shared" ref="X105:X106" si="67">L105-Q105</f>
        <v>0</v>
      </c>
      <c r="Y105" s="62"/>
      <c r="Z105" s="62"/>
      <c r="AA105" s="55">
        <f t="shared" si="53"/>
        <v>0</v>
      </c>
      <c r="AB105" s="55"/>
    </row>
    <row r="106" spans="1:28" ht="15.75">
      <c r="A106" s="56"/>
      <c r="B106" s="176"/>
      <c r="C106" s="182" t="s">
        <v>283</v>
      </c>
      <c r="D106" s="183" t="s">
        <v>284</v>
      </c>
      <c r="E106" s="183"/>
      <c r="F106" s="183"/>
      <c r="G106" s="183"/>
      <c r="H106" s="183"/>
      <c r="I106" s="183"/>
      <c r="J106" s="183"/>
      <c r="K106" s="184"/>
      <c r="L106" s="302">
        <f t="shared" si="54"/>
        <v>0</v>
      </c>
      <c r="M106" s="185">
        <f>[1]consoCURRENT!H341</f>
        <v>0</v>
      </c>
      <c r="N106" s="185">
        <f>[1]consoCURRENT!I341</f>
        <v>0</v>
      </c>
      <c r="O106" s="185">
        <f>[1]consoCURRENT!J341</f>
        <v>0</v>
      </c>
      <c r="P106" s="185">
        <f>[1]consoCURRENT!K341</f>
        <v>0</v>
      </c>
      <c r="Q106" s="185">
        <f t="shared" si="65"/>
        <v>0</v>
      </c>
      <c r="R106" s="185"/>
      <c r="S106" s="185"/>
      <c r="T106" s="185"/>
      <c r="U106" s="185"/>
      <c r="V106" s="185">
        <f t="shared" si="66"/>
        <v>0</v>
      </c>
      <c r="W106" s="62"/>
      <c r="X106" s="62">
        <f t="shared" si="67"/>
        <v>0</v>
      </c>
      <c r="Y106" s="62"/>
      <c r="Z106" s="62"/>
      <c r="AA106" s="55">
        <f t="shared" si="53"/>
        <v>0</v>
      </c>
      <c r="AB106" s="55"/>
    </row>
    <row r="107" spans="1:28">
      <c r="A107" s="57"/>
      <c r="B107" s="189" t="s">
        <v>285</v>
      </c>
      <c r="C107" s="190"/>
      <c r="D107" s="183"/>
      <c r="E107" s="208"/>
      <c r="F107" s="208"/>
      <c r="G107" s="208"/>
      <c r="H107" s="208"/>
      <c r="I107" s="208"/>
      <c r="J107" s="208"/>
      <c r="K107" s="209">
        <f t="shared" ref="K107:Z107" si="68">SUM(K108:K115)</f>
        <v>0</v>
      </c>
      <c r="L107" s="302">
        <f>H107+I107-J107+K107</f>
        <v>0</v>
      </c>
      <c r="M107" s="209">
        <f t="shared" si="68"/>
        <v>0</v>
      </c>
      <c r="N107" s="209">
        <f t="shared" si="68"/>
        <v>0</v>
      </c>
      <c r="O107" s="209">
        <f t="shared" si="68"/>
        <v>0</v>
      </c>
      <c r="P107" s="209">
        <f t="shared" si="68"/>
        <v>0</v>
      </c>
      <c r="Q107" s="209">
        <f t="shared" si="68"/>
        <v>0</v>
      </c>
      <c r="R107" s="209">
        <f t="shared" si="68"/>
        <v>0</v>
      </c>
      <c r="S107" s="209">
        <f t="shared" si="68"/>
        <v>0</v>
      </c>
      <c r="T107" s="209">
        <f t="shared" si="68"/>
        <v>0</v>
      </c>
      <c r="U107" s="209">
        <f t="shared" si="68"/>
        <v>0</v>
      </c>
      <c r="V107" s="209">
        <f t="shared" si="68"/>
        <v>0</v>
      </c>
      <c r="W107" s="114">
        <f t="shared" ref="W107:X107" si="69">SUM(W108:W115)</f>
        <v>0</v>
      </c>
      <c r="X107" s="114">
        <f t="shared" si="69"/>
        <v>0</v>
      </c>
      <c r="Y107" s="114">
        <f t="shared" si="68"/>
        <v>0</v>
      </c>
      <c r="Z107" s="114">
        <f t="shared" si="68"/>
        <v>0</v>
      </c>
      <c r="AA107" s="55">
        <f t="shared" si="53"/>
        <v>0</v>
      </c>
      <c r="AB107" s="55"/>
    </row>
    <row r="108" spans="1:28" ht="15.75">
      <c r="A108" s="53"/>
      <c r="B108" s="176"/>
      <c r="C108" s="182" t="s">
        <v>286</v>
      </c>
      <c r="D108" s="183" t="s">
        <v>287</v>
      </c>
      <c r="E108" s="183"/>
      <c r="F108" s="183"/>
      <c r="G108" s="183"/>
      <c r="H108" s="183"/>
      <c r="I108" s="183"/>
      <c r="J108" s="183"/>
      <c r="K108" s="184"/>
      <c r="L108" s="302">
        <f t="shared" si="54"/>
        <v>0</v>
      </c>
      <c r="M108" s="185">
        <f>[1]consoCURRENT!H343</f>
        <v>0</v>
      </c>
      <c r="N108" s="185">
        <f>[1]consoCURRENT!I343</f>
        <v>0</v>
      </c>
      <c r="O108" s="185">
        <f>[1]consoCURRENT!J343</f>
        <v>0</v>
      </c>
      <c r="P108" s="185">
        <f>[1]consoCURRENT!K343</f>
        <v>0</v>
      </c>
      <c r="Q108" s="185">
        <f t="shared" ref="Q108:Q115" si="70">SUM(M108:P108)</f>
        <v>0</v>
      </c>
      <c r="R108" s="185"/>
      <c r="S108" s="185"/>
      <c r="T108" s="185"/>
      <c r="U108" s="185"/>
      <c r="V108" s="185">
        <f t="shared" si="66"/>
        <v>0</v>
      </c>
      <c r="W108" s="62">
        <f t="shared" ref="W108:W115" si="71">G108-L108</f>
        <v>0</v>
      </c>
      <c r="X108" s="62">
        <f t="shared" ref="X108:X115" si="72">L108-Q108</f>
        <v>0</v>
      </c>
      <c r="Y108" s="62"/>
      <c r="Z108" s="62"/>
      <c r="AA108" s="55">
        <f t="shared" si="53"/>
        <v>0</v>
      </c>
      <c r="AB108" s="55"/>
    </row>
    <row r="109" spans="1:28">
      <c r="A109" s="57"/>
      <c r="B109" s="176"/>
      <c r="C109" s="182" t="s">
        <v>288</v>
      </c>
      <c r="D109" s="183" t="s">
        <v>289</v>
      </c>
      <c r="E109" s="183"/>
      <c r="F109" s="183"/>
      <c r="G109" s="183"/>
      <c r="H109" s="183"/>
      <c r="I109" s="183"/>
      <c r="J109" s="183"/>
      <c r="K109" s="184"/>
      <c r="L109" s="302">
        <f t="shared" si="54"/>
        <v>0</v>
      </c>
      <c r="M109" s="185">
        <f>[1]consoCURRENT!H344</f>
        <v>0</v>
      </c>
      <c r="N109" s="185">
        <f>[1]consoCURRENT!I344</f>
        <v>0</v>
      </c>
      <c r="O109" s="185">
        <f>[1]consoCURRENT!J344</f>
        <v>0</v>
      </c>
      <c r="P109" s="185">
        <f>[1]consoCURRENT!K344</f>
        <v>0</v>
      </c>
      <c r="Q109" s="185">
        <f t="shared" si="70"/>
        <v>0</v>
      </c>
      <c r="R109" s="185"/>
      <c r="S109" s="185"/>
      <c r="T109" s="185"/>
      <c r="U109" s="185"/>
      <c r="V109" s="185">
        <f t="shared" si="66"/>
        <v>0</v>
      </c>
      <c r="W109" s="62">
        <f t="shared" si="71"/>
        <v>0</v>
      </c>
      <c r="X109" s="62">
        <f t="shared" si="72"/>
        <v>0</v>
      </c>
      <c r="Y109" s="62"/>
      <c r="Z109" s="62"/>
      <c r="AA109" s="55">
        <f t="shared" si="53"/>
        <v>0</v>
      </c>
      <c r="AB109" s="55"/>
    </row>
    <row r="110" spans="1:28">
      <c r="A110" s="57"/>
      <c r="B110" s="176"/>
      <c r="C110" s="182" t="s">
        <v>290</v>
      </c>
      <c r="D110" s="183" t="s">
        <v>291</v>
      </c>
      <c r="E110" s="183"/>
      <c r="F110" s="183"/>
      <c r="G110" s="183"/>
      <c r="H110" s="183"/>
      <c r="I110" s="183"/>
      <c r="J110" s="183"/>
      <c r="K110" s="184"/>
      <c r="L110" s="302">
        <f t="shared" si="54"/>
        <v>0</v>
      </c>
      <c r="M110" s="185">
        <f>[1]consoCURRENT!H345</f>
        <v>0</v>
      </c>
      <c r="N110" s="185">
        <f>[1]consoCURRENT!I345</f>
        <v>0</v>
      </c>
      <c r="O110" s="185">
        <f>[1]consoCURRENT!J345</f>
        <v>0</v>
      </c>
      <c r="P110" s="185">
        <f>[1]consoCURRENT!K345</f>
        <v>0</v>
      </c>
      <c r="Q110" s="185">
        <f t="shared" si="70"/>
        <v>0</v>
      </c>
      <c r="R110" s="185"/>
      <c r="S110" s="185"/>
      <c r="T110" s="185"/>
      <c r="U110" s="185"/>
      <c r="V110" s="185">
        <f t="shared" si="66"/>
        <v>0</v>
      </c>
      <c r="W110" s="62">
        <f t="shared" si="71"/>
        <v>0</v>
      </c>
      <c r="X110" s="62">
        <f t="shared" si="72"/>
        <v>0</v>
      </c>
      <c r="Y110" s="62"/>
      <c r="Z110" s="62"/>
      <c r="AA110" s="55">
        <f t="shared" si="53"/>
        <v>0</v>
      </c>
      <c r="AB110" s="55"/>
    </row>
    <row r="111" spans="1:28">
      <c r="A111" s="57"/>
      <c r="B111" s="176"/>
      <c r="C111" s="182" t="s">
        <v>292</v>
      </c>
      <c r="D111" s="183" t="s">
        <v>293</v>
      </c>
      <c r="E111" s="183"/>
      <c r="F111" s="183"/>
      <c r="G111" s="183"/>
      <c r="H111" s="183"/>
      <c r="I111" s="183"/>
      <c r="J111" s="183"/>
      <c r="K111" s="184"/>
      <c r="L111" s="302">
        <f t="shared" si="54"/>
        <v>0</v>
      </c>
      <c r="M111" s="185">
        <f>[1]consoCURRENT!H346</f>
        <v>0</v>
      </c>
      <c r="N111" s="185">
        <f>[1]consoCURRENT!I346</f>
        <v>0</v>
      </c>
      <c r="O111" s="185">
        <f>[1]consoCURRENT!J346</f>
        <v>0</v>
      </c>
      <c r="P111" s="185">
        <f>[1]consoCURRENT!K346</f>
        <v>0</v>
      </c>
      <c r="Q111" s="185">
        <f t="shared" si="70"/>
        <v>0</v>
      </c>
      <c r="R111" s="185"/>
      <c r="S111" s="185"/>
      <c r="T111" s="185"/>
      <c r="U111" s="185"/>
      <c r="V111" s="185">
        <f t="shared" si="66"/>
        <v>0</v>
      </c>
      <c r="W111" s="62">
        <f t="shared" si="71"/>
        <v>0</v>
      </c>
      <c r="X111" s="62">
        <f t="shared" si="72"/>
        <v>0</v>
      </c>
      <c r="Y111" s="62"/>
      <c r="Z111" s="62"/>
      <c r="AA111" s="55">
        <f t="shared" si="53"/>
        <v>0</v>
      </c>
      <c r="AB111" s="55"/>
    </row>
    <row r="112" spans="1:28">
      <c r="A112" s="57"/>
      <c r="B112" s="176"/>
      <c r="C112" s="182" t="s">
        <v>294</v>
      </c>
      <c r="D112" s="183" t="s">
        <v>295</v>
      </c>
      <c r="E112" s="183"/>
      <c r="F112" s="183"/>
      <c r="G112" s="183"/>
      <c r="H112" s="183"/>
      <c r="I112" s="183"/>
      <c r="J112" s="183"/>
      <c r="K112" s="184"/>
      <c r="L112" s="302">
        <f t="shared" si="54"/>
        <v>0</v>
      </c>
      <c r="M112" s="185">
        <f>[1]consoCURRENT!H347</f>
        <v>0</v>
      </c>
      <c r="N112" s="185">
        <f>[1]consoCURRENT!I347</f>
        <v>0</v>
      </c>
      <c r="O112" s="185">
        <f>[1]consoCURRENT!J347</f>
        <v>0</v>
      </c>
      <c r="P112" s="185">
        <f>[1]consoCURRENT!K347</f>
        <v>0</v>
      </c>
      <c r="Q112" s="185">
        <f t="shared" si="70"/>
        <v>0</v>
      </c>
      <c r="R112" s="185"/>
      <c r="S112" s="185"/>
      <c r="T112" s="185"/>
      <c r="U112" s="185"/>
      <c r="V112" s="185">
        <f t="shared" si="66"/>
        <v>0</v>
      </c>
      <c r="W112" s="62">
        <f t="shared" si="71"/>
        <v>0</v>
      </c>
      <c r="X112" s="62">
        <f t="shared" si="72"/>
        <v>0</v>
      </c>
      <c r="Y112" s="62"/>
      <c r="Z112" s="62"/>
      <c r="AA112" s="55">
        <f t="shared" si="53"/>
        <v>0</v>
      </c>
      <c r="AB112" s="55"/>
    </row>
    <row r="113" spans="1:28">
      <c r="A113" s="57"/>
      <c r="B113" s="176"/>
      <c r="C113" s="182" t="s">
        <v>296</v>
      </c>
      <c r="D113" s="183" t="s">
        <v>297</v>
      </c>
      <c r="E113" s="183"/>
      <c r="F113" s="183"/>
      <c r="G113" s="183"/>
      <c r="H113" s="183"/>
      <c r="I113" s="183"/>
      <c r="J113" s="183"/>
      <c r="K113" s="184"/>
      <c r="L113" s="302">
        <f t="shared" si="54"/>
        <v>0</v>
      </c>
      <c r="M113" s="185">
        <f>[1]consoCURRENT!H348</f>
        <v>0</v>
      </c>
      <c r="N113" s="185">
        <f>[1]consoCURRENT!I348</f>
        <v>0</v>
      </c>
      <c r="O113" s="185">
        <f>[1]consoCURRENT!J348</f>
        <v>0</v>
      </c>
      <c r="P113" s="185">
        <f>[1]consoCURRENT!K348</f>
        <v>0</v>
      </c>
      <c r="Q113" s="185">
        <f t="shared" si="70"/>
        <v>0</v>
      </c>
      <c r="R113" s="185"/>
      <c r="S113" s="185"/>
      <c r="T113" s="185"/>
      <c r="U113" s="185"/>
      <c r="V113" s="185">
        <f t="shared" si="66"/>
        <v>0</v>
      </c>
      <c r="W113" s="62">
        <f t="shared" si="71"/>
        <v>0</v>
      </c>
      <c r="X113" s="62">
        <f t="shared" si="72"/>
        <v>0</v>
      </c>
      <c r="Y113" s="62"/>
      <c r="Z113" s="62"/>
      <c r="AA113" s="55">
        <f t="shared" si="53"/>
        <v>0</v>
      </c>
      <c r="AB113" s="55"/>
    </row>
    <row r="114" spans="1:28" ht="15.75">
      <c r="A114" s="9"/>
      <c r="B114" s="176"/>
      <c r="C114" s="182" t="s">
        <v>298</v>
      </c>
      <c r="D114" s="183" t="s">
        <v>299</v>
      </c>
      <c r="E114" s="183"/>
      <c r="F114" s="183"/>
      <c r="G114" s="183"/>
      <c r="H114" s="183"/>
      <c r="I114" s="183"/>
      <c r="J114" s="183"/>
      <c r="K114" s="184"/>
      <c r="L114" s="302">
        <f t="shared" si="54"/>
        <v>0</v>
      </c>
      <c r="M114" s="185">
        <f>[1]consoCURRENT!H349</f>
        <v>0</v>
      </c>
      <c r="N114" s="185">
        <f>[1]consoCURRENT!I349</f>
        <v>0</v>
      </c>
      <c r="O114" s="185">
        <f>[1]consoCURRENT!J349</f>
        <v>0</v>
      </c>
      <c r="P114" s="185">
        <f>[1]consoCURRENT!K349</f>
        <v>0</v>
      </c>
      <c r="Q114" s="185">
        <f t="shared" si="70"/>
        <v>0</v>
      </c>
      <c r="R114" s="185"/>
      <c r="S114" s="185"/>
      <c r="T114" s="185"/>
      <c r="U114" s="185"/>
      <c r="V114" s="185">
        <f t="shared" si="66"/>
        <v>0</v>
      </c>
      <c r="W114" s="62">
        <f t="shared" si="71"/>
        <v>0</v>
      </c>
      <c r="X114" s="62">
        <f t="shared" si="72"/>
        <v>0</v>
      </c>
      <c r="Y114" s="62"/>
      <c r="Z114" s="62"/>
      <c r="AA114" s="55">
        <f t="shared" si="53"/>
        <v>0</v>
      </c>
      <c r="AB114" s="55"/>
    </row>
    <row r="115" spans="1:28" ht="15.75">
      <c r="A115" s="9"/>
      <c r="B115" s="176"/>
      <c r="C115" s="182" t="s">
        <v>300</v>
      </c>
      <c r="D115" s="183" t="s">
        <v>301</v>
      </c>
      <c r="E115" s="183"/>
      <c r="F115" s="183"/>
      <c r="G115" s="183"/>
      <c r="H115" s="183"/>
      <c r="I115" s="183"/>
      <c r="J115" s="183"/>
      <c r="K115" s="184"/>
      <c r="L115" s="302">
        <f t="shared" si="54"/>
        <v>0</v>
      </c>
      <c r="M115" s="185">
        <f>[1]consoCURRENT!H350</f>
        <v>0</v>
      </c>
      <c r="N115" s="185">
        <f>[1]consoCURRENT!I350</f>
        <v>0</v>
      </c>
      <c r="O115" s="185">
        <f>[1]consoCURRENT!J350</f>
        <v>0</v>
      </c>
      <c r="P115" s="185">
        <f>[1]consoCURRENT!K350</f>
        <v>0</v>
      </c>
      <c r="Q115" s="185">
        <f t="shared" si="70"/>
        <v>0</v>
      </c>
      <c r="R115" s="185"/>
      <c r="S115" s="185"/>
      <c r="T115" s="185"/>
      <c r="U115" s="185"/>
      <c r="V115" s="185">
        <f t="shared" si="66"/>
        <v>0</v>
      </c>
      <c r="W115" s="62">
        <f t="shared" si="71"/>
        <v>0</v>
      </c>
      <c r="X115" s="62">
        <f t="shared" si="72"/>
        <v>0</v>
      </c>
      <c r="Y115" s="62"/>
      <c r="Z115" s="62"/>
      <c r="AA115" s="55">
        <f t="shared" si="53"/>
        <v>0</v>
      </c>
      <c r="AB115" s="55"/>
    </row>
    <row r="116" spans="1:28" ht="15.75">
      <c r="A116" s="9"/>
      <c r="B116" s="189" t="s">
        <v>302</v>
      </c>
      <c r="C116" s="182"/>
      <c r="D116" s="183"/>
      <c r="E116" s="208"/>
      <c r="F116" s="208"/>
      <c r="G116" s="208"/>
      <c r="H116" s="208"/>
      <c r="I116" s="208"/>
      <c r="J116" s="208"/>
      <c r="K116" s="210"/>
      <c r="L116" s="302">
        <f t="shared" si="54"/>
        <v>0</v>
      </c>
      <c r="M116" s="209">
        <f t="shared" ref="M116:Z116" si="73">SUM(M117:M118)</f>
        <v>0</v>
      </c>
      <c r="N116" s="209">
        <f t="shared" si="73"/>
        <v>0</v>
      </c>
      <c r="O116" s="209">
        <f t="shared" si="73"/>
        <v>0</v>
      </c>
      <c r="P116" s="209">
        <f t="shared" si="73"/>
        <v>0</v>
      </c>
      <c r="Q116" s="209">
        <f t="shared" si="73"/>
        <v>0</v>
      </c>
      <c r="R116" s="209">
        <f t="shared" si="73"/>
        <v>0</v>
      </c>
      <c r="S116" s="209">
        <f t="shared" si="73"/>
        <v>0</v>
      </c>
      <c r="T116" s="209">
        <f t="shared" si="73"/>
        <v>0</v>
      </c>
      <c r="U116" s="209">
        <f t="shared" si="73"/>
        <v>0</v>
      </c>
      <c r="V116" s="209">
        <f t="shared" si="73"/>
        <v>0</v>
      </c>
      <c r="W116" s="114"/>
      <c r="X116" s="114">
        <f t="shared" ref="X116" si="74">SUM(X117:X118)</f>
        <v>0</v>
      </c>
      <c r="Y116" s="114">
        <f t="shared" si="73"/>
        <v>0</v>
      </c>
      <c r="Z116" s="114">
        <f t="shared" si="73"/>
        <v>0</v>
      </c>
      <c r="AA116" s="55">
        <f t="shared" si="53"/>
        <v>0</v>
      </c>
      <c r="AB116" s="55"/>
    </row>
    <row r="117" spans="1:28" ht="15.75">
      <c r="A117" s="9"/>
      <c r="B117" s="176"/>
      <c r="C117" s="182" t="s">
        <v>303</v>
      </c>
      <c r="D117" s="183" t="s">
        <v>304</v>
      </c>
      <c r="E117" s="183"/>
      <c r="F117" s="183"/>
      <c r="G117" s="183"/>
      <c r="H117" s="183"/>
      <c r="I117" s="183"/>
      <c r="J117" s="183"/>
      <c r="K117" s="184"/>
      <c r="L117" s="302">
        <f t="shared" si="54"/>
        <v>0</v>
      </c>
      <c r="M117" s="185">
        <f>[1]consoCURRENT!H352</f>
        <v>0</v>
      </c>
      <c r="N117" s="185">
        <f>[1]consoCURRENT!I352</f>
        <v>0</v>
      </c>
      <c r="O117" s="185">
        <f>[1]consoCURRENT!J352</f>
        <v>0</v>
      </c>
      <c r="P117" s="185">
        <f>[1]consoCURRENT!K352</f>
        <v>0</v>
      </c>
      <c r="Q117" s="185">
        <f t="shared" ref="Q117:Q118" si="75">SUM(M117:P117)</f>
        <v>0</v>
      </c>
      <c r="R117" s="185"/>
      <c r="S117" s="185"/>
      <c r="T117" s="185"/>
      <c r="U117" s="185"/>
      <c r="V117" s="185">
        <f t="shared" si="66"/>
        <v>0</v>
      </c>
      <c r="W117" s="62">
        <f t="shared" ref="W117:W119" si="76">G117-L117</f>
        <v>0</v>
      </c>
      <c r="X117" s="62">
        <f t="shared" ref="X117:X119" si="77">L117-Q117</f>
        <v>0</v>
      </c>
      <c r="Y117" s="62"/>
      <c r="Z117" s="62"/>
      <c r="AA117" s="55">
        <f t="shared" si="53"/>
        <v>0</v>
      </c>
      <c r="AB117" s="55"/>
    </row>
    <row r="118" spans="1:28" ht="15.75">
      <c r="A118" s="9"/>
      <c r="B118" s="176"/>
      <c r="C118" s="182" t="s">
        <v>305</v>
      </c>
      <c r="D118" s="183" t="s">
        <v>306</v>
      </c>
      <c r="E118" s="183"/>
      <c r="F118" s="183"/>
      <c r="G118" s="183"/>
      <c r="H118" s="183"/>
      <c r="I118" s="183"/>
      <c r="J118" s="183"/>
      <c r="K118" s="184"/>
      <c r="L118" s="302">
        <f t="shared" si="54"/>
        <v>0</v>
      </c>
      <c r="M118" s="185">
        <f>[1]consoCURRENT!H353</f>
        <v>0</v>
      </c>
      <c r="N118" s="185">
        <f>[1]consoCURRENT!I353</f>
        <v>0</v>
      </c>
      <c r="O118" s="185">
        <f>[1]consoCURRENT!J353</f>
        <v>0</v>
      </c>
      <c r="P118" s="185">
        <f>[1]consoCURRENT!K353</f>
        <v>0</v>
      </c>
      <c r="Q118" s="185">
        <f t="shared" si="75"/>
        <v>0</v>
      </c>
      <c r="R118" s="185"/>
      <c r="S118" s="185"/>
      <c r="T118" s="185"/>
      <c r="U118" s="185"/>
      <c r="V118" s="185">
        <f t="shared" si="66"/>
        <v>0</v>
      </c>
      <c r="W118" s="62">
        <f t="shared" si="76"/>
        <v>0</v>
      </c>
      <c r="X118" s="62">
        <f t="shared" si="77"/>
        <v>0</v>
      </c>
      <c r="Y118" s="62"/>
      <c r="Z118" s="62"/>
      <c r="AA118" s="55">
        <f t="shared" si="53"/>
        <v>0</v>
      </c>
      <c r="AB118" s="55"/>
    </row>
    <row r="119" spans="1:28" ht="15.75">
      <c r="A119" s="9"/>
      <c r="B119" s="189" t="s">
        <v>307</v>
      </c>
      <c r="C119" s="182"/>
      <c r="D119" s="183"/>
      <c r="E119" s="208"/>
      <c r="F119" s="208"/>
      <c r="G119" s="208"/>
      <c r="H119" s="208"/>
      <c r="I119" s="208"/>
      <c r="J119" s="208"/>
      <c r="K119" s="210"/>
      <c r="L119" s="302">
        <f t="shared" si="54"/>
        <v>0</v>
      </c>
      <c r="M119" s="209">
        <f t="shared" ref="M119:Z119" si="78">M120+M121</f>
        <v>0</v>
      </c>
      <c r="N119" s="209">
        <f t="shared" si="78"/>
        <v>0</v>
      </c>
      <c r="O119" s="209">
        <f t="shared" si="78"/>
        <v>0</v>
      </c>
      <c r="P119" s="209">
        <f t="shared" si="78"/>
        <v>0</v>
      </c>
      <c r="Q119" s="209">
        <f t="shared" si="78"/>
        <v>0</v>
      </c>
      <c r="R119" s="209">
        <f t="shared" si="78"/>
        <v>0</v>
      </c>
      <c r="S119" s="209">
        <f t="shared" si="78"/>
        <v>0</v>
      </c>
      <c r="T119" s="209">
        <f t="shared" si="78"/>
        <v>0</v>
      </c>
      <c r="U119" s="209">
        <f t="shared" si="78"/>
        <v>0</v>
      </c>
      <c r="V119" s="209">
        <f t="shared" si="78"/>
        <v>0</v>
      </c>
      <c r="W119" s="62">
        <f t="shared" si="76"/>
        <v>0</v>
      </c>
      <c r="X119" s="62">
        <f t="shared" si="77"/>
        <v>0</v>
      </c>
      <c r="Y119" s="114">
        <f t="shared" si="78"/>
        <v>0</v>
      </c>
      <c r="Z119" s="114">
        <f t="shared" si="78"/>
        <v>0</v>
      </c>
      <c r="AA119" s="55">
        <f t="shared" si="53"/>
        <v>0</v>
      </c>
      <c r="AB119" s="55"/>
    </row>
    <row r="120" spans="1:28">
      <c r="A120" s="68"/>
      <c r="B120" s="176"/>
      <c r="C120" s="182" t="s">
        <v>308</v>
      </c>
      <c r="D120" s="183" t="s">
        <v>309</v>
      </c>
      <c r="E120" s="183"/>
      <c r="F120" s="183"/>
      <c r="G120" s="183"/>
      <c r="H120" s="183"/>
      <c r="I120" s="183"/>
      <c r="J120" s="183"/>
      <c r="K120" s="184"/>
      <c r="L120" s="302">
        <f t="shared" si="54"/>
        <v>0</v>
      </c>
      <c r="M120" s="185">
        <f>[1]consoCURRENT!H355</f>
        <v>0</v>
      </c>
      <c r="N120" s="185">
        <f>[1]consoCURRENT!I355</f>
        <v>0</v>
      </c>
      <c r="O120" s="185">
        <f>[1]consoCURRENT!J355</f>
        <v>0</v>
      </c>
      <c r="P120" s="185">
        <f>[1]consoCURRENT!K355</f>
        <v>0</v>
      </c>
      <c r="Q120" s="185">
        <f t="shared" ref="Q120:Q122" si="79">SUM(M120:P120)</f>
        <v>0</v>
      </c>
      <c r="R120" s="185"/>
      <c r="S120" s="185"/>
      <c r="T120" s="185"/>
      <c r="U120" s="185"/>
      <c r="V120" s="185">
        <f t="shared" si="66"/>
        <v>0</v>
      </c>
      <c r="W120" s="62">
        <f t="shared" ref="W120:W126" si="80">G120-L120</f>
        <v>0</v>
      </c>
      <c r="X120" s="62">
        <f t="shared" ref="X120:X126" si="81">L120-Q120</f>
        <v>0</v>
      </c>
      <c r="Y120" s="62"/>
      <c r="Z120" s="62"/>
      <c r="AA120" s="55">
        <f t="shared" si="53"/>
        <v>0</v>
      </c>
      <c r="AB120" s="55"/>
    </row>
    <row r="121" spans="1:28" ht="15.75">
      <c r="A121" s="56"/>
      <c r="B121" s="176"/>
      <c r="C121" s="182" t="s">
        <v>310</v>
      </c>
      <c r="D121" s="183" t="s">
        <v>311</v>
      </c>
      <c r="E121" s="183"/>
      <c r="F121" s="183"/>
      <c r="G121" s="183"/>
      <c r="H121" s="183"/>
      <c r="I121" s="183"/>
      <c r="J121" s="183"/>
      <c r="K121" s="184"/>
      <c r="L121" s="302">
        <f t="shared" si="54"/>
        <v>0</v>
      </c>
      <c r="M121" s="185">
        <f>[1]consoCURRENT!H356</f>
        <v>0</v>
      </c>
      <c r="N121" s="185">
        <f>[1]consoCURRENT!I356</f>
        <v>0</v>
      </c>
      <c r="O121" s="185">
        <f>[1]consoCURRENT!J356</f>
        <v>0</v>
      </c>
      <c r="P121" s="185">
        <f>[1]consoCURRENT!K356</f>
        <v>0</v>
      </c>
      <c r="Q121" s="185">
        <f t="shared" si="79"/>
        <v>0</v>
      </c>
      <c r="R121" s="185"/>
      <c r="S121" s="185"/>
      <c r="T121" s="185"/>
      <c r="U121" s="185"/>
      <c r="V121" s="185">
        <f t="shared" si="66"/>
        <v>0</v>
      </c>
      <c r="W121" s="62">
        <f t="shared" si="80"/>
        <v>0</v>
      </c>
      <c r="X121" s="62">
        <f t="shared" si="81"/>
        <v>0</v>
      </c>
      <c r="Y121" s="62"/>
      <c r="Z121" s="62"/>
      <c r="AA121" s="55">
        <f t="shared" si="53"/>
        <v>0</v>
      </c>
      <c r="AB121" s="55"/>
    </row>
    <row r="122" spans="1:28" ht="15.75">
      <c r="A122" s="56"/>
      <c r="B122" s="176" t="s">
        <v>312</v>
      </c>
      <c r="C122" s="186"/>
      <c r="D122" s="183" t="s">
        <v>313</v>
      </c>
      <c r="E122" s="183"/>
      <c r="F122" s="183"/>
      <c r="G122" s="183"/>
      <c r="H122" s="183"/>
      <c r="I122" s="183"/>
      <c r="J122" s="183"/>
      <c r="K122" s="184"/>
      <c r="L122" s="302">
        <f t="shared" si="54"/>
        <v>0</v>
      </c>
      <c r="M122" s="185">
        <f>[1]consoCURRENT!H357</f>
        <v>0</v>
      </c>
      <c r="N122" s="185">
        <f>[1]consoCURRENT!I357</f>
        <v>0</v>
      </c>
      <c r="O122" s="185">
        <f>[1]consoCURRENT!J357</f>
        <v>0</v>
      </c>
      <c r="P122" s="185">
        <f>[1]consoCURRENT!K357</f>
        <v>0</v>
      </c>
      <c r="Q122" s="185">
        <f t="shared" si="79"/>
        <v>0</v>
      </c>
      <c r="R122" s="185"/>
      <c r="S122" s="185"/>
      <c r="T122" s="185"/>
      <c r="U122" s="185"/>
      <c r="V122" s="185"/>
      <c r="W122" s="62">
        <f t="shared" si="80"/>
        <v>0</v>
      </c>
      <c r="X122" s="62">
        <f t="shared" si="81"/>
        <v>0</v>
      </c>
      <c r="Y122" s="62"/>
      <c r="Z122" s="62"/>
      <c r="AA122" s="55">
        <f t="shared" si="53"/>
        <v>0</v>
      </c>
      <c r="AB122" s="55"/>
    </row>
    <row r="123" spans="1:28">
      <c r="A123" s="57"/>
      <c r="B123" s="176" t="s">
        <v>314</v>
      </c>
      <c r="C123" s="182"/>
      <c r="D123" s="183"/>
      <c r="E123" s="195"/>
      <c r="F123" s="195"/>
      <c r="G123" s="195"/>
      <c r="H123" s="195"/>
      <c r="I123" s="195"/>
      <c r="J123" s="195"/>
      <c r="K123" s="196"/>
      <c r="L123" s="302">
        <f t="shared" si="54"/>
        <v>0</v>
      </c>
      <c r="M123" s="207">
        <f t="shared" ref="M123:Z123" si="82">M124+M125</f>
        <v>0</v>
      </c>
      <c r="N123" s="207">
        <f t="shared" si="82"/>
        <v>0</v>
      </c>
      <c r="O123" s="207">
        <f t="shared" si="82"/>
        <v>0</v>
      </c>
      <c r="P123" s="207">
        <f t="shared" si="82"/>
        <v>0</v>
      </c>
      <c r="Q123" s="207">
        <f t="shared" si="82"/>
        <v>0</v>
      </c>
      <c r="R123" s="207">
        <f t="shared" si="82"/>
        <v>0</v>
      </c>
      <c r="S123" s="207">
        <f t="shared" si="82"/>
        <v>0</v>
      </c>
      <c r="T123" s="207">
        <f t="shared" si="82"/>
        <v>0</v>
      </c>
      <c r="U123" s="207">
        <f t="shared" si="82"/>
        <v>0</v>
      </c>
      <c r="V123" s="207">
        <f t="shared" si="82"/>
        <v>0</v>
      </c>
      <c r="W123" s="62">
        <f t="shared" si="80"/>
        <v>0</v>
      </c>
      <c r="X123" s="62">
        <f t="shared" si="81"/>
        <v>0</v>
      </c>
      <c r="Y123" s="107">
        <f t="shared" si="82"/>
        <v>0</v>
      </c>
      <c r="Z123" s="107">
        <f t="shared" si="82"/>
        <v>0</v>
      </c>
      <c r="AA123" s="55">
        <f t="shared" si="53"/>
        <v>0</v>
      </c>
      <c r="AB123" s="55"/>
    </row>
    <row r="124" spans="1:28">
      <c r="A124" s="57"/>
      <c r="B124" s="176"/>
      <c r="C124" s="182" t="s">
        <v>315</v>
      </c>
      <c r="D124" s="183" t="s">
        <v>316</v>
      </c>
      <c r="E124" s="183"/>
      <c r="F124" s="183"/>
      <c r="G124" s="183"/>
      <c r="H124" s="183"/>
      <c r="I124" s="183"/>
      <c r="J124" s="183"/>
      <c r="K124" s="184"/>
      <c r="L124" s="302">
        <f t="shared" si="54"/>
        <v>0</v>
      </c>
      <c r="M124" s="185">
        <f>[1]consoCURRENT!H359</f>
        <v>0</v>
      </c>
      <c r="N124" s="185">
        <f>[1]consoCURRENT!I359</f>
        <v>0</v>
      </c>
      <c r="O124" s="185">
        <f>[1]consoCURRENT!J359</f>
        <v>0</v>
      </c>
      <c r="P124" s="185">
        <f>[1]consoCURRENT!K359</f>
        <v>0</v>
      </c>
      <c r="Q124" s="185">
        <f t="shared" ref="Q124:Q125" si="83">SUM(M124:P124)</f>
        <v>0</v>
      </c>
      <c r="R124" s="185"/>
      <c r="S124" s="185"/>
      <c r="T124" s="185"/>
      <c r="U124" s="185"/>
      <c r="V124" s="185">
        <f t="shared" ref="V124:V125" si="84">SUM(R124:U124)</f>
        <v>0</v>
      </c>
      <c r="W124" s="62">
        <f t="shared" si="80"/>
        <v>0</v>
      </c>
      <c r="X124" s="62">
        <f t="shared" si="81"/>
        <v>0</v>
      </c>
      <c r="Y124" s="62"/>
      <c r="Z124" s="62"/>
      <c r="AA124" s="55">
        <f t="shared" si="53"/>
        <v>0</v>
      </c>
      <c r="AB124" s="55"/>
    </row>
    <row r="125" spans="1:28">
      <c r="A125" s="57"/>
      <c r="B125" s="176"/>
      <c r="C125" s="182" t="s">
        <v>317</v>
      </c>
      <c r="D125" s="183" t="s">
        <v>318</v>
      </c>
      <c r="E125" s="183"/>
      <c r="F125" s="183"/>
      <c r="G125" s="183"/>
      <c r="H125" s="183"/>
      <c r="I125" s="183"/>
      <c r="J125" s="183"/>
      <c r="K125" s="184"/>
      <c r="L125" s="302">
        <f t="shared" si="54"/>
        <v>0</v>
      </c>
      <c r="M125" s="185">
        <f>[1]consoCURRENT!H360</f>
        <v>0</v>
      </c>
      <c r="N125" s="185">
        <f>[1]consoCURRENT!I360</f>
        <v>0</v>
      </c>
      <c r="O125" s="185">
        <f>[1]consoCURRENT!J360</f>
        <v>0</v>
      </c>
      <c r="P125" s="185">
        <f>[1]consoCURRENT!K360</f>
        <v>0</v>
      </c>
      <c r="Q125" s="185">
        <f t="shared" si="83"/>
        <v>0</v>
      </c>
      <c r="R125" s="185"/>
      <c r="S125" s="185"/>
      <c r="T125" s="185"/>
      <c r="U125" s="185"/>
      <c r="V125" s="185">
        <f t="shared" si="84"/>
        <v>0</v>
      </c>
      <c r="W125" s="62">
        <f t="shared" si="80"/>
        <v>0</v>
      </c>
      <c r="X125" s="62">
        <f t="shared" si="81"/>
        <v>0</v>
      </c>
      <c r="Y125" s="62"/>
      <c r="Z125" s="62"/>
      <c r="AA125" s="55">
        <f t="shared" si="53"/>
        <v>0</v>
      </c>
      <c r="AB125" s="55"/>
    </row>
    <row r="126" spans="1:28">
      <c r="A126" s="57"/>
      <c r="B126" s="176"/>
      <c r="C126" s="211"/>
      <c r="D126" s="212"/>
      <c r="E126" s="212"/>
      <c r="F126" s="212"/>
      <c r="G126" s="212"/>
      <c r="H126" s="212"/>
      <c r="I126" s="212"/>
      <c r="J126" s="212"/>
      <c r="K126" s="213"/>
      <c r="L126" s="212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62">
        <f t="shared" si="80"/>
        <v>0</v>
      </c>
      <c r="X126" s="62">
        <f t="shared" si="81"/>
        <v>0</v>
      </c>
      <c r="Y126" s="50"/>
      <c r="Z126" s="50"/>
      <c r="AA126" s="55">
        <f t="shared" si="53"/>
        <v>0</v>
      </c>
      <c r="AB126" s="55"/>
    </row>
    <row r="127" spans="1:28">
      <c r="A127" s="74"/>
      <c r="B127" s="199" t="s">
        <v>319</v>
      </c>
      <c r="C127" s="200"/>
      <c r="D127" s="201"/>
      <c r="E127" s="201"/>
      <c r="F127" s="201"/>
      <c r="G127" s="201"/>
      <c r="H127" s="201"/>
      <c r="I127" s="201"/>
      <c r="J127" s="201"/>
      <c r="K127" s="198">
        <f t="shared" ref="K127:Z127" si="85">K123+K122+K119+K116+K107+K104+K103+K102</f>
        <v>0</v>
      </c>
      <c r="L127" s="202">
        <f>K127</f>
        <v>0</v>
      </c>
      <c r="M127" s="198">
        <f t="shared" si="85"/>
        <v>0</v>
      </c>
      <c r="N127" s="198">
        <f t="shared" si="85"/>
        <v>0</v>
      </c>
      <c r="O127" s="198">
        <f t="shared" si="85"/>
        <v>0</v>
      </c>
      <c r="P127" s="198">
        <f t="shared" si="85"/>
        <v>0</v>
      </c>
      <c r="Q127" s="198">
        <f t="shared" si="85"/>
        <v>0</v>
      </c>
      <c r="R127" s="198">
        <f t="shared" si="85"/>
        <v>0</v>
      </c>
      <c r="S127" s="198">
        <f t="shared" si="85"/>
        <v>0</v>
      </c>
      <c r="T127" s="198">
        <f t="shared" si="85"/>
        <v>0</v>
      </c>
      <c r="U127" s="198">
        <f t="shared" si="85"/>
        <v>0</v>
      </c>
      <c r="V127" s="198">
        <f t="shared" si="85"/>
        <v>0</v>
      </c>
      <c r="W127" s="110">
        <f>G127-L127</f>
        <v>0</v>
      </c>
      <c r="X127" s="110">
        <f>L127-Q127</f>
        <v>0</v>
      </c>
      <c r="Y127" s="78">
        <f t="shared" si="85"/>
        <v>0</v>
      </c>
      <c r="Z127" s="78">
        <f t="shared" si="85"/>
        <v>0</v>
      </c>
      <c r="AA127" s="55">
        <f t="shared" si="53"/>
        <v>0</v>
      </c>
      <c r="AB127" s="55"/>
    </row>
    <row r="128" spans="1:28">
      <c r="A128" s="57"/>
      <c r="B128" s="214"/>
      <c r="C128" s="215"/>
      <c r="D128" s="216"/>
      <c r="E128" s="216"/>
      <c r="F128" s="216"/>
      <c r="G128" s="216"/>
      <c r="H128" s="216"/>
      <c r="I128" s="216"/>
      <c r="J128" s="216"/>
      <c r="K128" s="217"/>
      <c r="L128" s="216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50"/>
      <c r="X128" s="50"/>
      <c r="Y128" s="50"/>
      <c r="Z128" s="50"/>
      <c r="AA128" s="55">
        <f t="shared" si="53"/>
        <v>0</v>
      </c>
      <c r="AB128" s="55"/>
    </row>
    <row r="129" spans="1:28">
      <c r="A129" s="120" t="s">
        <v>320</v>
      </c>
      <c r="B129" s="218"/>
      <c r="C129" s="219"/>
      <c r="D129" s="179"/>
      <c r="E129" s="220">
        <f t="shared" ref="E129:I129" si="86">E127+E98+E92</f>
        <v>0</v>
      </c>
      <c r="F129" s="220">
        <f t="shared" si="86"/>
        <v>0</v>
      </c>
      <c r="G129" s="220">
        <f t="shared" si="86"/>
        <v>0</v>
      </c>
      <c r="H129" s="220">
        <f t="shared" si="86"/>
        <v>0</v>
      </c>
      <c r="I129" s="220">
        <f t="shared" si="86"/>
        <v>0</v>
      </c>
      <c r="J129" s="220">
        <f t="shared" ref="J129:Z129" si="87">J127+J98+J92</f>
        <v>0</v>
      </c>
      <c r="K129" s="220">
        <f t="shared" si="87"/>
        <v>0</v>
      </c>
      <c r="L129" s="220">
        <f t="shared" si="87"/>
        <v>0</v>
      </c>
      <c r="M129" s="220">
        <f t="shared" si="87"/>
        <v>12777828.09</v>
      </c>
      <c r="N129" s="220">
        <f t="shared" si="87"/>
        <v>29600850.439999998</v>
      </c>
      <c r="O129" s="220">
        <f t="shared" si="87"/>
        <v>0</v>
      </c>
      <c r="P129" s="220">
        <f t="shared" si="87"/>
        <v>0</v>
      </c>
      <c r="Q129" s="220">
        <f t="shared" si="87"/>
        <v>42378678.530000001</v>
      </c>
      <c r="R129" s="220">
        <f t="shared" si="87"/>
        <v>12694397.190000005</v>
      </c>
      <c r="S129" s="220">
        <f t="shared" si="87"/>
        <v>29573592.34</v>
      </c>
      <c r="T129" s="220">
        <f t="shared" si="87"/>
        <v>0</v>
      </c>
      <c r="U129" s="220">
        <f t="shared" si="87"/>
        <v>0</v>
      </c>
      <c r="V129" s="220">
        <f t="shared" si="87"/>
        <v>42267989.530000001</v>
      </c>
      <c r="W129" s="220">
        <f t="shared" si="87"/>
        <v>0</v>
      </c>
      <c r="X129" s="220">
        <f t="shared" si="87"/>
        <v>-42378678.530000001</v>
      </c>
      <c r="Y129" s="220">
        <f t="shared" si="87"/>
        <v>0</v>
      </c>
      <c r="Z129" s="220">
        <f t="shared" si="87"/>
        <v>0</v>
      </c>
      <c r="AA129" s="55">
        <f t="shared" si="53"/>
        <v>110689</v>
      </c>
      <c r="AB129" s="55"/>
    </row>
    <row r="130" spans="1:28">
      <c r="A130" s="57"/>
      <c r="B130" s="214"/>
      <c r="C130" s="215"/>
      <c r="D130" s="216"/>
      <c r="E130" s="216"/>
      <c r="F130" s="216"/>
      <c r="G130" s="216"/>
      <c r="H130" s="216"/>
      <c r="I130" s="216"/>
      <c r="J130" s="216"/>
      <c r="K130" s="217"/>
      <c r="L130" s="216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62">
        <f t="shared" ref="W130:W132" si="88">G130-L130</f>
        <v>0</v>
      </c>
      <c r="X130" s="62">
        <f t="shared" ref="X130:X132" si="89">L130-Q130</f>
        <v>0</v>
      </c>
      <c r="Y130" s="50"/>
      <c r="Z130" s="50"/>
      <c r="AA130" s="55">
        <f t="shared" si="53"/>
        <v>0</v>
      </c>
      <c r="AB130" s="55"/>
    </row>
    <row r="131" spans="1:28">
      <c r="A131" s="40" t="s">
        <v>321</v>
      </c>
      <c r="B131" s="172"/>
      <c r="C131" s="221" t="s">
        <v>322</v>
      </c>
      <c r="D131" s="183" t="s">
        <v>109</v>
      </c>
      <c r="E131" s="183"/>
      <c r="F131" s="183"/>
      <c r="G131" s="183"/>
      <c r="H131" s="183"/>
      <c r="I131" s="183"/>
      <c r="J131" s="183"/>
      <c r="K131" s="184"/>
      <c r="L131" s="183"/>
      <c r="M131" s="171"/>
      <c r="N131" s="171"/>
      <c r="O131" s="171"/>
      <c r="P131" s="171"/>
      <c r="Q131" s="171"/>
      <c r="R131" s="171"/>
      <c r="S131" s="171"/>
      <c r="T131" s="171"/>
      <c r="U131" s="171"/>
      <c r="V131" s="185">
        <f t="shared" ref="V131" si="90">SUM(R131:U131)</f>
        <v>0</v>
      </c>
      <c r="W131" s="62">
        <f t="shared" si="88"/>
        <v>0</v>
      </c>
      <c r="X131" s="62">
        <f t="shared" si="89"/>
        <v>0</v>
      </c>
      <c r="Y131" s="52"/>
      <c r="Z131" s="52"/>
      <c r="AA131" s="55">
        <f t="shared" si="53"/>
        <v>0</v>
      </c>
      <c r="AB131" s="55"/>
    </row>
    <row r="132" spans="1:28">
      <c r="A132" s="57"/>
      <c r="B132" s="214"/>
      <c r="C132" s="215"/>
      <c r="D132" s="216"/>
      <c r="E132" s="216"/>
      <c r="F132" s="216"/>
      <c r="G132" s="216"/>
      <c r="H132" s="216"/>
      <c r="I132" s="216"/>
      <c r="J132" s="216"/>
      <c r="K132" s="217"/>
      <c r="L132" s="216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62">
        <f t="shared" si="88"/>
        <v>0</v>
      </c>
      <c r="X132" s="62">
        <f t="shared" si="89"/>
        <v>0</v>
      </c>
      <c r="Y132" s="50"/>
      <c r="Z132" s="50"/>
      <c r="AA132" s="55">
        <f t="shared" si="53"/>
        <v>0</v>
      </c>
      <c r="AB132" s="55"/>
    </row>
    <row r="133" spans="1:28" ht="15.75" thickBot="1">
      <c r="A133" s="125" t="s">
        <v>324</v>
      </c>
      <c r="B133" s="222"/>
      <c r="C133" s="223"/>
      <c r="D133" s="224"/>
      <c r="E133" s="225">
        <f t="shared" ref="E133:Z133" si="91">E131+E129</f>
        <v>0</v>
      </c>
      <c r="F133" s="225">
        <f t="shared" si="91"/>
        <v>0</v>
      </c>
      <c r="G133" s="225">
        <f t="shared" si="91"/>
        <v>0</v>
      </c>
      <c r="H133" s="225">
        <f t="shared" si="91"/>
        <v>0</v>
      </c>
      <c r="I133" s="225">
        <f t="shared" si="91"/>
        <v>0</v>
      </c>
      <c r="J133" s="225">
        <f t="shared" si="91"/>
        <v>0</v>
      </c>
      <c r="K133" s="225">
        <f>K131+K129</f>
        <v>0</v>
      </c>
      <c r="L133" s="225">
        <f t="shared" si="91"/>
        <v>0</v>
      </c>
      <c r="M133" s="225">
        <f t="shared" si="91"/>
        <v>12777828.09</v>
      </c>
      <c r="N133" s="225">
        <f t="shared" si="91"/>
        <v>29600850.439999998</v>
      </c>
      <c r="O133" s="225">
        <f t="shared" si="91"/>
        <v>0</v>
      </c>
      <c r="P133" s="225">
        <f t="shared" si="91"/>
        <v>0</v>
      </c>
      <c r="Q133" s="225">
        <f t="shared" si="91"/>
        <v>42378678.530000001</v>
      </c>
      <c r="R133" s="225">
        <f t="shared" si="91"/>
        <v>12694397.190000005</v>
      </c>
      <c r="S133" s="225">
        <f t="shared" si="91"/>
        <v>29573592.34</v>
      </c>
      <c r="T133" s="225">
        <f t="shared" si="91"/>
        <v>0</v>
      </c>
      <c r="U133" s="225">
        <f t="shared" si="91"/>
        <v>0</v>
      </c>
      <c r="V133" s="225">
        <f t="shared" si="91"/>
        <v>42267989.530000001</v>
      </c>
      <c r="W133" s="129">
        <f t="shared" si="91"/>
        <v>0</v>
      </c>
      <c r="X133" s="129">
        <f t="shared" si="91"/>
        <v>-42378678.530000001</v>
      </c>
      <c r="Y133" s="129">
        <f t="shared" si="91"/>
        <v>0</v>
      </c>
      <c r="Z133" s="129">
        <f t="shared" si="91"/>
        <v>0</v>
      </c>
      <c r="AA133" s="55">
        <f t="shared" si="53"/>
        <v>110689</v>
      </c>
      <c r="AB133" s="55"/>
    </row>
    <row r="134" spans="1:28">
      <c r="A134" s="57"/>
      <c r="B134" s="214"/>
      <c r="C134" s="215"/>
      <c r="D134" s="226"/>
      <c r="E134" s="216"/>
      <c r="F134" s="216"/>
      <c r="G134" s="216"/>
      <c r="H134" s="216"/>
      <c r="I134" s="216"/>
      <c r="J134" s="216"/>
      <c r="K134" s="217"/>
      <c r="L134" s="216"/>
      <c r="M134" s="171">
        <v>12777828.09</v>
      </c>
      <c r="N134" s="171">
        <f>4706441.02+24830845.54+63563.88</f>
        <v>29600850.439999998</v>
      </c>
      <c r="O134" s="171"/>
      <c r="P134" s="171"/>
      <c r="Q134" s="171">
        <f>12777828.09+29600850.44</f>
        <v>42378678.530000001</v>
      </c>
      <c r="R134" s="171">
        <v>12694397.190000005</v>
      </c>
      <c r="S134" s="171">
        <v>29573592.34</v>
      </c>
      <c r="T134" s="171"/>
      <c r="U134" s="171"/>
      <c r="V134" s="171"/>
      <c r="W134" s="52"/>
      <c r="X134" s="52"/>
      <c r="Y134" s="52"/>
      <c r="Z134" s="52"/>
      <c r="AA134" s="55"/>
      <c r="AB134" s="55"/>
    </row>
    <row r="135" spans="1:28">
      <c r="A135" s="57"/>
      <c r="B135" s="214"/>
      <c r="C135" s="215"/>
      <c r="D135" s="216"/>
      <c r="E135" s="216"/>
      <c r="F135" s="216"/>
      <c r="G135" s="216"/>
      <c r="H135" s="216"/>
      <c r="I135" s="216"/>
      <c r="J135" s="216"/>
      <c r="K135" s="217">
        <f>K133-K134</f>
        <v>0</v>
      </c>
      <c r="L135" s="216"/>
      <c r="M135" s="217">
        <f>M133-M134</f>
        <v>0</v>
      </c>
      <c r="N135" s="217">
        <f>N133-N134</f>
        <v>0</v>
      </c>
      <c r="O135" s="171">
        <f>O133-O134</f>
        <v>0</v>
      </c>
      <c r="P135" s="171"/>
      <c r="Q135" s="217">
        <f>Q133-Q134</f>
        <v>0</v>
      </c>
      <c r="R135" s="171">
        <f>R133-R134</f>
        <v>0</v>
      </c>
      <c r="S135" s="171">
        <f>S133-S134</f>
        <v>0</v>
      </c>
      <c r="T135" s="171">
        <f>T133-T134</f>
        <v>0</v>
      </c>
      <c r="U135" s="171"/>
      <c r="V135" s="171"/>
      <c r="W135" s="52"/>
      <c r="X135" s="52"/>
      <c r="Y135" s="52"/>
      <c r="Z135" s="52"/>
      <c r="AA135" s="55"/>
      <c r="AB135" s="55"/>
    </row>
    <row r="136" spans="1:28" ht="13.9" customHeight="1">
      <c r="A136" s="228" t="s">
        <v>340</v>
      </c>
      <c r="B136" s="229"/>
      <c r="C136" s="230"/>
      <c r="D136" s="231"/>
      <c r="E136" s="231"/>
      <c r="F136" s="231"/>
      <c r="G136" s="231"/>
      <c r="H136" s="231"/>
      <c r="I136" s="231"/>
      <c r="J136" s="232"/>
      <c r="K136" s="232"/>
      <c r="L136" s="231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52"/>
      <c r="X136" s="52"/>
      <c r="Y136" s="52"/>
      <c r="Z136" s="52"/>
      <c r="AA136" s="55"/>
      <c r="AB136" s="55"/>
    </row>
    <row r="137" spans="1:28" ht="15.75">
      <c r="A137" s="240" t="s">
        <v>139</v>
      </c>
      <c r="B137" s="257"/>
      <c r="C137" s="258"/>
      <c r="D137" s="259"/>
      <c r="E137" s="259"/>
      <c r="F137" s="259"/>
      <c r="G137" s="259"/>
      <c r="H137" s="259"/>
      <c r="I137" s="259"/>
      <c r="J137" s="260"/>
      <c r="K137" s="260"/>
      <c r="L137" s="259"/>
      <c r="M137" s="260"/>
      <c r="N137" s="260"/>
      <c r="O137" s="260"/>
      <c r="P137" s="260"/>
      <c r="Q137" s="260"/>
      <c r="R137" s="260"/>
      <c r="S137" s="260"/>
      <c r="T137" s="260"/>
      <c r="U137" s="260"/>
      <c r="V137" s="236">
        <f t="shared" ref="V137:V144" si="92">SUM(R137:U137)</f>
        <v>0</v>
      </c>
      <c r="W137" s="260"/>
      <c r="X137" s="260"/>
      <c r="Y137" s="260"/>
      <c r="Z137" s="260"/>
      <c r="AA137" s="235">
        <f t="shared" ref="AA137:AA144" si="93">Q137-V137</f>
        <v>0</v>
      </c>
      <c r="AB137" s="55"/>
    </row>
    <row r="138" spans="1:28">
      <c r="A138" s="248"/>
      <c r="B138" s="242"/>
      <c r="C138" s="237"/>
      <c r="D138" s="238"/>
      <c r="E138" s="238"/>
      <c r="F138" s="238"/>
      <c r="G138" s="238"/>
      <c r="H138" s="238"/>
      <c r="I138" s="238"/>
      <c r="J138" s="239"/>
      <c r="K138" s="239"/>
      <c r="L138" s="238"/>
      <c r="M138" s="239"/>
      <c r="N138" s="239"/>
      <c r="O138" s="239"/>
      <c r="P138" s="239"/>
      <c r="Q138" s="239"/>
      <c r="R138" s="239"/>
      <c r="S138" s="239"/>
      <c r="T138" s="239"/>
      <c r="U138" s="239"/>
      <c r="V138" s="236">
        <f t="shared" si="92"/>
        <v>0</v>
      </c>
      <c r="W138" s="239"/>
      <c r="X138" s="239"/>
      <c r="Y138" s="239"/>
      <c r="Z138" s="239"/>
      <c r="AA138" s="235">
        <f t="shared" si="93"/>
        <v>0</v>
      </c>
      <c r="AB138" s="55"/>
    </row>
    <row r="139" spans="1:28" ht="15.75" thickBot="1">
      <c r="A139" s="261"/>
      <c r="B139" s="243" t="s">
        <v>140</v>
      </c>
      <c r="C139" s="262"/>
      <c r="D139" s="263"/>
      <c r="E139" s="264"/>
      <c r="F139" s="264"/>
      <c r="G139" s="264"/>
      <c r="H139" s="264"/>
      <c r="I139" s="264"/>
      <c r="J139" s="265">
        <f t="shared" ref="J139:L139" si="94">J140+J141</f>
        <v>0</v>
      </c>
      <c r="K139" s="265">
        <f t="shared" si="94"/>
        <v>0</v>
      </c>
      <c r="L139" s="307">
        <f t="shared" si="94"/>
        <v>0</v>
      </c>
      <c r="M139" s="265">
        <f>M140+M141</f>
        <v>2495402</v>
      </c>
      <c r="N139" s="265">
        <f t="shared" ref="N139:Z139" si="95">N140+N141</f>
        <v>586091</v>
      </c>
      <c r="O139" s="265">
        <f t="shared" si="95"/>
        <v>0</v>
      </c>
      <c r="P139" s="265">
        <f t="shared" si="95"/>
        <v>0</v>
      </c>
      <c r="Q139" s="265">
        <f>Q140+Q141</f>
        <v>3081493</v>
      </c>
      <c r="R139" s="265">
        <f t="shared" si="95"/>
        <v>2495402</v>
      </c>
      <c r="S139" s="265">
        <f t="shared" si="95"/>
        <v>586091</v>
      </c>
      <c r="T139" s="265">
        <f t="shared" si="95"/>
        <v>0</v>
      </c>
      <c r="U139" s="265">
        <f t="shared" si="95"/>
        <v>0</v>
      </c>
      <c r="V139" s="265">
        <f t="shared" si="95"/>
        <v>3081493</v>
      </c>
      <c r="W139" s="265">
        <f>W140+W141</f>
        <v>0</v>
      </c>
      <c r="X139" s="265">
        <f t="shared" si="95"/>
        <v>-3081493</v>
      </c>
      <c r="Y139" s="265">
        <f t="shared" si="95"/>
        <v>-586091</v>
      </c>
      <c r="Z139" s="265">
        <f t="shared" si="95"/>
        <v>0</v>
      </c>
      <c r="AA139" s="235">
        <f t="shared" si="93"/>
        <v>0</v>
      </c>
      <c r="AB139" s="55"/>
    </row>
    <row r="140" spans="1:28">
      <c r="A140" s="248"/>
      <c r="B140" s="244" t="s">
        <v>141</v>
      </c>
      <c r="C140" s="245" t="s">
        <v>141</v>
      </c>
      <c r="D140" s="246" t="s">
        <v>142</v>
      </c>
      <c r="E140" s="246"/>
      <c r="F140" s="246"/>
      <c r="G140" s="247">
        <f>E140+F140</f>
        <v>0</v>
      </c>
      <c r="H140" s="246"/>
      <c r="I140" s="246"/>
      <c r="J140" s="247"/>
      <c r="K140" s="304"/>
      <c r="L140" s="310">
        <f t="shared" ref="L140" si="96">H140+I140-J140+K140</f>
        <v>0</v>
      </c>
      <c r="M140" s="305">
        <v>2495402</v>
      </c>
      <c r="N140" s="239">
        <v>586091</v>
      </c>
      <c r="O140" s="239"/>
      <c r="P140" s="239"/>
      <c r="Q140" s="239">
        <f t="shared" ref="Q140:Q141" si="97">SUM(M140:P140)</f>
        <v>3081493</v>
      </c>
      <c r="R140" s="239">
        <v>2495402</v>
      </c>
      <c r="S140" s="239">
        <f>608012.25-21921.25</f>
        <v>586091</v>
      </c>
      <c r="T140" s="239"/>
      <c r="U140" s="239"/>
      <c r="V140" s="236">
        <f t="shared" si="92"/>
        <v>3081493</v>
      </c>
      <c r="W140" s="236">
        <f t="shared" ref="W140" si="98">G140-L140</f>
        <v>0</v>
      </c>
      <c r="X140" s="236">
        <f>K140-Q140</f>
        <v>-3081493</v>
      </c>
      <c r="Y140" s="236">
        <f t="shared" ref="Y140" si="99">I140-N140</f>
        <v>-586091</v>
      </c>
      <c r="Z140" s="236">
        <f t="shared" ref="Z140" si="100">N140-S140</f>
        <v>0</v>
      </c>
      <c r="AA140" s="235">
        <f t="shared" si="93"/>
        <v>0</v>
      </c>
      <c r="AB140" s="55"/>
    </row>
    <row r="141" spans="1:28">
      <c r="A141" s="248"/>
      <c r="B141" s="244" t="s">
        <v>143</v>
      </c>
      <c r="C141" s="245" t="s">
        <v>143</v>
      </c>
      <c r="D141" s="246" t="s">
        <v>144</v>
      </c>
      <c r="E141" s="246"/>
      <c r="F141" s="246"/>
      <c r="G141" s="247"/>
      <c r="H141" s="246"/>
      <c r="I141" s="246"/>
      <c r="J141" s="247"/>
      <c r="K141" s="304"/>
      <c r="L141" s="247"/>
      <c r="M141" s="305"/>
      <c r="N141" s="239"/>
      <c r="O141" s="239"/>
      <c r="P141" s="239"/>
      <c r="Q141" s="239">
        <f t="shared" si="97"/>
        <v>0</v>
      </c>
      <c r="R141" s="239"/>
      <c r="S141" s="239"/>
      <c r="T141" s="239"/>
      <c r="U141" s="239"/>
      <c r="V141" s="236">
        <f t="shared" si="92"/>
        <v>0</v>
      </c>
      <c r="W141" s="236">
        <f t="shared" ref="W141" si="101">G141-L141</f>
        <v>0</v>
      </c>
      <c r="X141" s="236">
        <f>K141-Q141</f>
        <v>0</v>
      </c>
      <c r="Y141" s="236">
        <f t="shared" ref="Y141" si="102">I141-N141</f>
        <v>0</v>
      </c>
      <c r="Z141" s="236">
        <f t="shared" ref="Z141" si="103">N141-S141</f>
        <v>0</v>
      </c>
      <c r="AA141" s="235">
        <f t="shared" si="93"/>
        <v>0</v>
      </c>
      <c r="AB141" s="55"/>
    </row>
    <row r="142" spans="1:28" ht="15.75" thickBot="1">
      <c r="A142" s="266"/>
      <c r="B142" s="243" t="s">
        <v>145</v>
      </c>
      <c r="C142" s="267"/>
      <c r="D142" s="268"/>
      <c r="E142" s="269"/>
      <c r="F142" s="269"/>
      <c r="G142" s="269"/>
      <c r="H142" s="269"/>
      <c r="I142" s="269"/>
      <c r="J142" s="265">
        <f t="shared" ref="J142:L142" si="104">J143+J144</f>
        <v>0</v>
      </c>
      <c r="K142" s="308">
        <f t="shared" si="104"/>
        <v>0</v>
      </c>
      <c r="L142" s="307">
        <f t="shared" si="104"/>
        <v>0</v>
      </c>
      <c r="M142" s="309">
        <f>M143+M144</f>
        <v>745293</v>
      </c>
      <c r="N142" s="265">
        <f t="shared" ref="N142:Z142" si="105">N143+N144</f>
        <v>1487875.3</v>
      </c>
      <c r="O142" s="265">
        <f t="shared" si="105"/>
        <v>0</v>
      </c>
      <c r="P142" s="265">
        <f t="shared" si="105"/>
        <v>0</v>
      </c>
      <c r="Q142" s="265">
        <f>Q143+Q144</f>
        <v>2233168.2999999998</v>
      </c>
      <c r="R142" s="265">
        <f t="shared" si="105"/>
        <v>9165</v>
      </c>
      <c r="S142" s="265">
        <f t="shared" si="105"/>
        <v>814560.9</v>
      </c>
      <c r="T142" s="265">
        <f t="shared" si="105"/>
        <v>0</v>
      </c>
      <c r="U142" s="265">
        <f t="shared" si="105"/>
        <v>0</v>
      </c>
      <c r="V142" s="265">
        <f t="shared" si="105"/>
        <v>823725.9</v>
      </c>
      <c r="W142" s="265">
        <f t="shared" si="105"/>
        <v>0</v>
      </c>
      <c r="X142" s="265">
        <f t="shared" si="105"/>
        <v>-2233168.2999999998</v>
      </c>
      <c r="Y142" s="265">
        <f t="shared" si="105"/>
        <v>0</v>
      </c>
      <c r="Z142" s="265">
        <f t="shared" si="105"/>
        <v>0</v>
      </c>
      <c r="AA142" s="235">
        <f t="shared" si="93"/>
        <v>1409442.4</v>
      </c>
      <c r="AB142" s="55"/>
    </row>
    <row r="143" spans="1:28">
      <c r="A143" s="234"/>
      <c r="B143" s="243"/>
      <c r="C143" s="245" t="s">
        <v>146</v>
      </c>
      <c r="D143" s="246" t="s">
        <v>147</v>
      </c>
      <c r="E143" s="246"/>
      <c r="F143" s="246"/>
      <c r="G143" s="246"/>
      <c r="H143" s="246"/>
      <c r="I143" s="246"/>
      <c r="J143" s="247"/>
      <c r="K143" s="304"/>
      <c r="L143" s="310">
        <f t="shared" ref="L143:L195" si="106">H143+I143-J143+K143</f>
        <v>0</v>
      </c>
      <c r="M143" s="305">
        <v>745293</v>
      </c>
      <c r="N143" s="239">
        <v>1487875.3</v>
      </c>
      <c r="O143" s="239"/>
      <c r="P143" s="239"/>
      <c r="Q143" s="239">
        <f t="shared" ref="Q143" si="107">SUM(M143:P143)</f>
        <v>2233168.2999999998</v>
      </c>
      <c r="R143" s="239">
        <v>9165</v>
      </c>
      <c r="S143" s="239">
        <f>760908.77+31674.63+56.25+21921.25</f>
        <v>814560.9</v>
      </c>
      <c r="T143" s="239"/>
      <c r="U143" s="239"/>
      <c r="V143" s="236">
        <f t="shared" si="92"/>
        <v>823725.9</v>
      </c>
      <c r="W143" s="236">
        <f t="shared" ref="W143:W144" si="108">G143-L143</f>
        <v>0</v>
      </c>
      <c r="X143" s="236">
        <f t="shared" ref="X143:X144" si="109">L143-Q143</f>
        <v>-2233168.2999999998</v>
      </c>
      <c r="Y143" s="236"/>
      <c r="Z143" s="236"/>
      <c r="AA143" s="235">
        <f t="shared" si="93"/>
        <v>1409442.4</v>
      </c>
      <c r="AB143" s="55"/>
    </row>
    <row r="144" spans="1:28">
      <c r="A144" s="234"/>
      <c r="B144" s="243"/>
      <c r="C144" s="245" t="s">
        <v>148</v>
      </c>
      <c r="D144" s="246" t="s">
        <v>149</v>
      </c>
      <c r="E144" s="246"/>
      <c r="F144" s="246"/>
      <c r="G144" s="246"/>
      <c r="H144" s="246"/>
      <c r="I144" s="246"/>
      <c r="J144" s="247"/>
      <c r="K144" s="304"/>
      <c r="L144" s="306">
        <f t="shared" si="106"/>
        <v>0</v>
      </c>
      <c r="M144" s="305"/>
      <c r="N144" s="239"/>
      <c r="O144" s="239"/>
      <c r="P144" s="239"/>
      <c r="Q144" s="239"/>
      <c r="R144" s="239"/>
      <c r="S144" s="239"/>
      <c r="T144" s="239"/>
      <c r="U144" s="239"/>
      <c r="V144" s="236">
        <f t="shared" si="92"/>
        <v>0</v>
      </c>
      <c r="W144" s="236">
        <f t="shared" si="108"/>
        <v>0</v>
      </c>
      <c r="X144" s="236">
        <f t="shared" si="109"/>
        <v>0</v>
      </c>
      <c r="Y144" s="236">
        <f t="shared" ref="Y144" si="110">I144-N144</f>
        <v>0</v>
      </c>
      <c r="Z144" s="236">
        <f t="shared" ref="Z144" si="111">N144-S144</f>
        <v>0</v>
      </c>
      <c r="AA144" s="235">
        <f t="shared" si="93"/>
        <v>0</v>
      </c>
      <c r="AB144" s="55"/>
    </row>
    <row r="145" spans="1:28" ht="15.75" thickBot="1">
      <c r="A145" s="270"/>
      <c r="B145" s="271" t="s">
        <v>150</v>
      </c>
      <c r="C145" s="272"/>
      <c r="D145" s="268"/>
      <c r="E145" s="269"/>
      <c r="F145" s="269"/>
      <c r="G145" s="269"/>
      <c r="H145" s="269"/>
      <c r="I145" s="269"/>
      <c r="J145" s="273">
        <f t="shared" ref="J145:L145" si="112">SUM(J146:J152)</f>
        <v>0</v>
      </c>
      <c r="K145" s="324">
        <f t="shared" si="112"/>
        <v>0</v>
      </c>
      <c r="L145" s="326">
        <f t="shared" si="112"/>
        <v>0</v>
      </c>
      <c r="M145" s="325">
        <f>SUM(M146:M152)</f>
        <v>0</v>
      </c>
      <c r="N145" s="273">
        <f t="shared" ref="N145:Z145" si="113">SUM(N146:N152)</f>
        <v>430541</v>
      </c>
      <c r="O145" s="273">
        <f t="shared" si="113"/>
        <v>0</v>
      </c>
      <c r="P145" s="273">
        <f t="shared" si="113"/>
        <v>0</v>
      </c>
      <c r="Q145" s="273">
        <f t="shared" si="113"/>
        <v>430541</v>
      </c>
      <c r="R145" s="273">
        <f t="shared" si="113"/>
        <v>0</v>
      </c>
      <c r="S145" s="273">
        <f t="shared" si="113"/>
        <v>274681.90000000002</v>
      </c>
      <c r="T145" s="273">
        <f t="shared" si="113"/>
        <v>0</v>
      </c>
      <c r="U145" s="273">
        <f t="shared" si="113"/>
        <v>0</v>
      </c>
      <c r="V145" s="273">
        <f t="shared" si="113"/>
        <v>274681.90000000002</v>
      </c>
      <c r="W145" s="273">
        <f t="shared" si="113"/>
        <v>0</v>
      </c>
      <c r="X145" s="273">
        <f t="shared" si="113"/>
        <v>-430541</v>
      </c>
      <c r="Y145" s="273">
        <f t="shared" si="113"/>
        <v>0</v>
      </c>
      <c r="Z145" s="273">
        <f t="shared" si="113"/>
        <v>0</v>
      </c>
      <c r="AA145" s="235">
        <f>Q145-V145</f>
        <v>155859.09999999998</v>
      </c>
      <c r="AB145" s="55"/>
    </row>
    <row r="146" spans="1:28">
      <c r="A146" s="234"/>
      <c r="B146" s="243"/>
      <c r="C146" s="245" t="s">
        <v>151</v>
      </c>
      <c r="D146" s="246" t="s">
        <v>152</v>
      </c>
      <c r="E146" s="246"/>
      <c r="F146" s="246"/>
      <c r="G146" s="246"/>
      <c r="H146" s="246"/>
      <c r="I146" s="246"/>
      <c r="J146" s="247"/>
      <c r="K146" s="304"/>
      <c r="L146" s="310">
        <f t="shared" si="106"/>
        <v>0</v>
      </c>
      <c r="M146" s="305"/>
      <c r="N146" s="239">
        <v>416141</v>
      </c>
      <c r="O146" s="239"/>
      <c r="P146" s="239"/>
      <c r="Q146" s="239">
        <f t="shared" ref="Q146:Q152" si="114">SUM(M146:P146)</f>
        <v>416141</v>
      </c>
      <c r="R146" s="239"/>
      <c r="S146" s="239">
        <f>259406.7+15275.2</f>
        <v>274681.90000000002</v>
      </c>
      <c r="T146" s="239"/>
      <c r="U146" s="239"/>
      <c r="V146" s="239">
        <f>R146+S146+T146+U146</f>
        <v>274681.90000000002</v>
      </c>
      <c r="W146" s="236">
        <f t="shared" ref="W146:W152" si="115">G146-L146</f>
        <v>0</v>
      </c>
      <c r="X146" s="236">
        <f t="shared" ref="X146:X152" si="116">L146-Q146</f>
        <v>-416141</v>
      </c>
      <c r="Y146" s="239"/>
      <c r="Z146" s="239"/>
      <c r="AA146" s="235">
        <f t="shared" ref="AA146:AA210" si="117">Q146-V146</f>
        <v>141459.09999999998</v>
      </c>
      <c r="AB146" s="55"/>
    </row>
    <row r="147" spans="1:28">
      <c r="A147" s="234"/>
      <c r="B147" s="243"/>
      <c r="C147" s="245" t="s">
        <v>153</v>
      </c>
      <c r="D147" s="246" t="s">
        <v>154</v>
      </c>
      <c r="E147" s="246"/>
      <c r="F147" s="246"/>
      <c r="G147" s="246"/>
      <c r="H147" s="246"/>
      <c r="I147" s="246"/>
      <c r="J147" s="247"/>
      <c r="K147" s="304"/>
      <c r="L147" s="306">
        <f t="shared" si="106"/>
        <v>0</v>
      </c>
      <c r="M147" s="305"/>
      <c r="N147" s="239">
        <v>14400</v>
      </c>
      <c r="O147" s="239"/>
      <c r="P147" s="239"/>
      <c r="Q147" s="239">
        <f t="shared" si="114"/>
        <v>14400</v>
      </c>
      <c r="R147" s="239"/>
      <c r="S147" s="239"/>
      <c r="T147" s="239"/>
      <c r="U147" s="239"/>
      <c r="V147" s="239">
        <f t="shared" ref="V147:V155" si="118">R147+S147+T147+U147</f>
        <v>0</v>
      </c>
      <c r="W147" s="236">
        <f t="shared" si="115"/>
        <v>0</v>
      </c>
      <c r="X147" s="236">
        <f t="shared" si="116"/>
        <v>-14400</v>
      </c>
      <c r="Y147" s="239"/>
      <c r="Z147" s="239"/>
      <c r="AA147" s="235">
        <f t="shared" si="117"/>
        <v>14400</v>
      </c>
      <c r="AB147" s="55"/>
    </row>
    <row r="148" spans="1:28">
      <c r="A148" s="234"/>
      <c r="B148" s="243"/>
      <c r="C148" s="245" t="s">
        <v>155</v>
      </c>
      <c r="D148" s="246" t="s">
        <v>156</v>
      </c>
      <c r="E148" s="246"/>
      <c r="F148" s="246"/>
      <c r="G148" s="246"/>
      <c r="H148" s="246"/>
      <c r="I148" s="246"/>
      <c r="J148" s="247"/>
      <c r="K148" s="304"/>
      <c r="L148" s="306">
        <f t="shared" si="106"/>
        <v>0</v>
      </c>
      <c r="M148" s="305"/>
      <c r="N148" s="239"/>
      <c r="O148" s="239"/>
      <c r="P148" s="239"/>
      <c r="Q148" s="239">
        <f t="shared" si="114"/>
        <v>0</v>
      </c>
      <c r="R148" s="239"/>
      <c r="S148" s="239"/>
      <c r="T148" s="239"/>
      <c r="U148" s="239"/>
      <c r="V148" s="239">
        <f t="shared" si="118"/>
        <v>0</v>
      </c>
      <c r="W148" s="236">
        <f t="shared" si="115"/>
        <v>0</v>
      </c>
      <c r="X148" s="236">
        <f t="shared" si="116"/>
        <v>0</v>
      </c>
      <c r="Y148" s="239"/>
      <c r="Z148" s="239"/>
      <c r="AA148" s="235">
        <f t="shared" si="117"/>
        <v>0</v>
      </c>
      <c r="AB148" s="55"/>
    </row>
    <row r="149" spans="1:28">
      <c r="A149" s="234"/>
      <c r="B149" s="243"/>
      <c r="C149" s="245" t="s">
        <v>157</v>
      </c>
      <c r="D149" s="246" t="s">
        <v>158</v>
      </c>
      <c r="E149" s="246"/>
      <c r="F149" s="246"/>
      <c r="G149" s="246"/>
      <c r="H149" s="246"/>
      <c r="I149" s="246"/>
      <c r="J149" s="247"/>
      <c r="K149" s="304"/>
      <c r="L149" s="306">
        <f t="shared" si="106"/>
        <v>0</v>
      </c>
      <c r="M149" s="305"/>
      <c r="N149" s="239"/>
      <c r="O149" s="239"/>
      <c r="P149" s="239"/>
      <c r="Q149" s="239">
        <f t="shared" si="114"/>
        <v>0</v>
      </c>
      <c r="R149" s="239"/>
      <c r="S149" s="239"/>
      <c r="T149" s="239"/>
      <c r="U149" s="239"/>
      <c r="V149" s="239">
        <f t="shared" si="118"/>
        <v>0</v>
      </c>
      <c r="W149" s="236">
        <f t="shared" si="115"/>
        <v>0</v>
      </c>
      <c r="X149" s="236">
        <f t="shared" si="116"/>
        <v>0</v>
      </c>
      <c r="Y149" s="239"/>
      <c r="Z149" s="239"/>
      <c r="AA149" s="235">
        <f t="shared" si="117"/>
        <v>0</v>
      </c>
      <c r="AB149" s="55"/>
    </row>
    <row r="150" spans="1:28">
      <c r="A150" s="234"/>
      <c r="B150" s="243"/>
      <c r="C150" s="245" t="s">
        <v>159</v>
      </c>
      <c r="D150" s="246" t="s">
        <v>160</v>
      </c>
      <c r="E150" s="246"/>
      <c r="F150" s="246"/>
      <c r="G150" s="246"/>
      <c r="H150" s="246"/>
      <c r="I150" s="246"/>
      <c r="J150" s="247"/>
      <c r="K150" s="304"/>
      <c r="L150" s="306">
        <f t="shared" si="106"/>
        <v>0</v>
      </c>
      <c r="M150" s="305"/>
      <c r="N150" s="239"/>
      <c r="O150" s="239"/>
      <c r="P150" s="239"/>
      <c r="Q150" s="239">
        <f t="shared" si="114"/>
        <v>0</v>
      </c>
      <c r="R150" s="239"/>
      <c r="S150" s="239"/>
      <c r="T150" s="239"/>
      <c r="U150" s="239"/>
      <c r="V150" s="239">
        <f t="shared" si="118"/>
        <v>0</v>
      </c>
      <c r="W150" s="236">
        <f t="shared" si="115"/>
        <v>0</v>
      </c>
      <c r="X150" s="236">
        <f t="shared" si="116"/>
        <v>0</v>
      </c>
      <c r="Y150" s="239"/>
      <c r="Z150" s="239"/>
      <c r="AA150" s="235">
        <f t="shared" si="117"/>
        <v>0</v>
      </c>
      <c r="AB150" s="55"/>
    </row>
    <row r="151" spans="1:28">
      <c r="A151" s="234"/>
      <c r="B151" s="243"/>
      <c r="C151" s="245" t="s">
        <v>161</v>
      </c>
      <c r="D151" s="246" t="s">
        <v>162</v>
      </c>
      <c r="E151" s="246"/>
      <c r="F151" s="246"/>
      <c r="G151" s="246"/>
      <c r="H151" s="246"/>
      <c r="I151" s="246"/>
      <c r="J151" s="247"/>
      <c r="K151" s="304"/>
      <c r="L151" s="306">
        <f t="shared" si="106"/>
        <v>0</v>
      </c>
      <c r="M151" s="305"/>
      <c r="N151" s="239"/>
      <c r="O151" s="239"/>
      <c r="P151" s="239"/>
      <c r="Q151" s="239">
        <f t="shared" si="114"/>
        <v>0</v>
      </c>
      <c r="R151" s="239"/>
      <c r="S151" s="239"/>
      <c r="T151" s="239"/>
      <c r="U151" s="239"/>
      <c r="V151" s="239">
        <f t="shared" si="118"/>
        <v>0</v>
      </c>
      <c r="W151" s="236">
        <f t="shared" si="115"/>
        <v>0</v>
      </c>
      <c r="X151" s="236">
        <f t="shared" si="116"/>
        <v>0</v>
      </c>
      <c r="Y151" s="239"/>
      <c r="Z151" s="239"/>
      <c r="AA151" s="235">
        <f t="shared" si="117"/>
        <v>0</v>
      </c>
      <c r="AB151" s="55"/>
    </row>
    <row r="152" spans="1:28">
      <c r="A152" s="234"/>
      <c r="B152" s="243"/>
      <c r="C152" s="245" t="s">
        <v>163</v>
      </c>
      <c r="D152" s="246" t="s">
        <v>164</v>
      </c>
      <c r="E152" s="246"/>
      <c r="F152" s="246"/>
      <c r="G152" s="246"/>
      <c r="H152" s="246"/>
      <c r="I152" s="246"/>
      <c r="J152" s="247"/>
      <c r="K152" s="304"/>
      <c r="L152" s="306">
        <f t="shared" si="106"/>
        <v>0</v>
      </c>
      <c r="M152" s="305"/>
      <c r="N152" s="239"/>
      <c r="O152" s="239"/>
      <c r="P152" s="239"/>
      <c r="Q152" s="239">
        <f t="shared" si="114"/>
        <v>0</v>
      </c>
      <c r="R152" s="239"/>
      <c r="S152" s="239"/>
      <c r="T152" s="239"/>
      <c r="U152" s="239"/>
      <c r="V152" s="239">
        <f t="shared" si="118"/>
        <v>0</v>
      </c>
      <c r="W152" s="236">
        <f t="shared" si="115"/>
        <v>0</v>
      </c>
      <c r="X152" s="236">
        <f t="shared" si="116"/>
        <v>0</v>
      </c>
      <c r="Y152" s="239"/>
      <c r="Z152" s="239"/>
      <c r="AA152" s="235">
        <f t="shared" si="117"/>
        <v>0</v>
      </c>
      <c r="AB152" s="55"/>
    </row>
    <row r="153" spans="1:28" ht="15.75" thickBot="1">
      <c r="A153" s="266"/>
      <c r="B153" s="243" t="s">
        <v>165</v>
      </c>
      <c r="C153" s="267"/>
      <c r="D153" s="268"/>
      <c r="E153" s="269"/>
      <c r="F153" s="269"/>
      <c r="G153" s="269"/>
      <c r="H153" s="269"/>
      <c r="I153" s="269"/>
      <c r="J153" s="265">
        <f t="shared" ref="J153:L153" si="119">J154+J155</f>
        <v>0</v>
      </c>
      <c r="K153" s="308">
        <f t="shared" si="119"/>
        <v>0</v>
      </c>
      <c r="L153" s="307">
        <f t="shared" si="119"/>
        <v>0</v>
      </c>
      <c r="M153" s="309">
        <f>M154+M155</f>
        <v>60941.61</v>
      </c>
      <c r="N153" s="265">
        <f t="shared" ref="N153:Z153" si="120">N154+N155</f>
        <v>47058.39</v>
      </c>
      <c r="O153" s="265">
        <f t="shared" si="120"/>
        <v>0</v>
      </c>
      <c r="P153" s="265">
        <f t="shared" si="120"/>
        <v>0</v>
      </c>
      <c r="Q153" s="265">
        <f t="shared" si="120"/>
        <v>108000</v>
      </c>
      <c r="R153" s="265">
        <f t="shared" si="120"/>
        <v>54979.61</v>
      </c>
      <c r="S153" s="265">
        <f t="shared" si="120"/>
        <v>42537.23</v>
      </c>
      <c r="T153" s="265">
        <f t="shared" si="120"/>
        <v>0</v>
      </c>
      <c r="U153" s="265">
        <f t="shared" si="120"/>
        <v>0</v>
      </c>
      <c r="V153" s="265">
        <f t="shared" si="120"/>
        <v>97516.84</v>
      </c>
      <c r="W153" s="265">
        <f t="shared" si="120"/>
        <v>0</v>
      </c>
      <c r="X153" s="265">
        <f t="shared" si="120"/>
        <v>-108000</v>
      </c>
      <c r="Y153" s="265">
        <f t="shared" si="120"/>
        <v>0</v>
      </c>
      <c r="Z153" s="265">
        <f t="shared" si="120"/>
        <v>0</v>
      </c>
      <c r="AA153" s="235">
        <f t="shared" si="117"/>
        <v>10483.160000000003</v>
      </c>
      <c r="AB153" s="55"/>
    </row>
    <row r="154" spans="1:28">
      <c r="A154" s="234"/>
      <c r="B154" s="243"/>
      <c r="C154" s="245" t="s">
        <v>166</v>
      </c>
      <c r="D154" s="246" t="s">
        <v>167</v>
      </c>
      <c r="E154" s="246"/>
      <c r="F154" s="246"/>
      <c r="G154" s="246"/>
      <c r="H154" s="246"/>
      <c r="I154" s="246"/>
      <c r="J154" s="247"/>
      <c r="K154" s="304"/>
      <c r="L154" s="310">
        <f t="shared" si="106"/>
        <v>0</v>
      </c>
      <c r="M154" s="305">
        <v>619.36</v>
      </c>
      <c r="N154" s="239">
        <v>11380.64</v>
      </c>
      <c r="O154" s="239"/>
      <c r="P154" s="239"/>
      <c r="Q154" s="239">
        <f t="shared" ref="Q154:Q161" si="121">M154+N154+O154+P154</f>
        <v>12000</v>
      </c>
      <c r="R154" s="239">
        <v>619.36</v>
      </c>
      <c r="S154" s="239">
        <v>897.48</v>
      </c>
      <c r="T154" s="239"/>
      <c r="U154" s="239"/>
      <c r="V154" s="239">
        <f t="shared" si="118"/>
        <v>1516.8400000000001</v>
      </c>
      <c r="W154" s="236">
        <f t="shared" ref="W154:W155" si="122">G154-L154</f>
        <v>0</v>
      </c>
      <c r="X154" s="236">
        <f t="shared" ref="X154:X155" si="123">L154-Q154</f>
        <v>-12000</v>
      </c>
      <c r="Y154" s="239"/>
      <c r="Z154" s="239"/>
      <c r="AA154" s="235">
        <f t="shared" si="117"/>
        <v>10483.16</v>
      </c>
      <c r="AB154" s="55"/>
    </row>
    <row r="155" spans="1:28">
      <c r="A155" s="234"/>
      <c r="B155" s="243"/>
      <c r="C155" s="245" t="s">
        <v>168</v>
      </c>
      <c r="D155" s="246" t="s">
        <v>169</v>
      </c>
      <c r="E155" s="246"/>
      <c r="F155" s="246"/>
      <c r="G155" s="246"/>
      <c r="H155" s="246"/>
      <c r="I155" s="246"/>
      <c r="J155" s="247"/>
      <c r="K155" s="304"/>
      <c r="L155" s="306">
        <f t="shared" si="106"/>
        <v>0</v>
      </c>
      <c r="M155" s="305">
        <v>60322.25</v>
      </c>
      <c r="N155" s="239">
        <v>35677.75</v>
      </c>
      <c r="O155" s="239"/>
      <c r="P155" s="239"/>
      <c r="Q155" s="239">
        <f t="shared" si="121"/>
        <v>96000</v>
      </c>
      <c r="R155" s="239">
        <v>54360.25</v>
      </c>
      <c r="S155" s="239">
        <v>41639.75</v>
      </c>
      <c r="T155" s="239"/>
      <c r="U155" s="239"/>
      <c r="V155" s="239">
        <f t="shared" si="118"/>
        <v>96000</v>
      </c>
      <c r="W155" s="236">
        <f t="shared" si="122"/>
        <v>0</v>
      </c>
      <c r="X155" s="236">
        <f t="shared" si="123"/>
        <v>-96000</v>
      </c>
      <c r="Y155" s="239"/>
      <c r="Z155" s="239"/>
      <c r="AA155" s="235">
        <f t="shared" si="117"/>
        <v>0</v>
      </c>
      <c r="AB155" s="55"/>
    </row>
    <row r="156" spans="1:28" ht="15.75" thickBot="1">
      <c r="A156" s="266"/>
      <c r="B156" s="243" t="s">
        <v>170</v>
      </c>
      <c r="C156" s="267"/>
      <c r="D156" s="268"/>
      <c r="E156" s="269"/>
      <c r="F156" s="269"/>
      <c r="G156" s="269"/>
      <c r="H156" s="269"/>
      <c r="I156" s="269"/>
      <c r="J156" s="265">
        <f t="shared" ref="J156:L156" si="124">SUM(J157:J161)</f>
        <v>0</v>
      </c>
      <c r="K156" s="308">
        <f t="shared" si="124"/>
        <v>0</v>
      </c>
      <c r="L156" s="311">
        <f t="shared" si="124"/>
        <v>0</v>
      </c>
      <c r="M156" s="309">
        <f>SUM(M157:M161)</f>
        <v>59678.3</v>
      </c>
      <c r="N156" s="265">
        <f t="shared" ref="N156:Z156" si="125">SUM(N157:N161)</f>
        <v>3662.3199999999997</v>
      </c>
      <c r="O156" s="265">
        <f t="shared" si="125"/>
        <v>0</v>
      </c>
      <c r="P156" s="265">
        <f t="shared" si="125"/>
        <v>0</v>
      </c>
      <c r="Q156" s="265">
        <f t="shared" si="125"/>
        <v>63340.62</v>
      </c>
      <c r="R156" s="265">
        <f t="shared" si="125"/>
        <v>13099.2</v>
      </c>
      <c r="S156" s="265">
        <f t="shared" si="125"/>
        <v>16286.77</v>
      </c>
      <c r="T156" s="265">
        <f t="shared" si="125"/>
        <v>0</v>
      </c>
      <c r="U156" s="265">
        <f t="shared" si="125"/>
        <v>0</v>
      </c>
      <c r="V156" s="265">
        <f t="shared" si="125"/>
        <v>29385.97</v>
      </c>
      <c r="W156" s="265">
        <f t="shared" si="125"/>
        <v>0</v>
      </c>
      <c r="X156" s="265">
        <f t="shared" si="125"/>
        <v>-63340.62</v>
      </c>
      <c r="Y156" s="265">
        <f t="shared" si="125"/>
        <v>0</v>
      </c>
      <c r="Z156" s="265">
        <f t="shared" si="125"/>
        <v>0</v>
      </c>
      <c r="AA156" s="235">
        <f t="shared" si="117"/>
        <v>33954.65</v>
      </c>
      <c r="AB156" s="55"/>
    </row>
    <row r="157" spans="1:28">
      <c r="A157" s="234"/>
      <c r="B157" s="243"/>
      <c r="C157" s="251" t="s">
        <v>171</v>
      </c>
      <c r="D157" s="246" t="s">
        <v>172</v>
      </c>
      <c r="E157" s="246"/>
      <c r="F157" s="246"/>
      <c r="G157" s="246"/>
      <c r="H157" s="246"/>
      <c r="I157" s="246"/>
      <c r="J157" s="247"/>
      <c r="K157" s="247"/>
      <c r="L157" s="303">
        <f t="shared" si="106"/>
        <v>0</v>
      </c>
      <c r="M157" s="239"/>
      <c r="N157" s="239"/>
      <c r="O157" s="239"/>
      <c r="P157" s="239"/>
      <c r="Q157" s="239">
        <f t="shared" si="121"/>
        <v>0</v>
      </c>
      <c r="R157" s="239"/>
      <c r="S157" s="239"/>
      <c r="T157" s="239"/>
      <c r="U157" s="239"/>
      <c r="V157" s="239">
        <f t="shared" ref="V157:V161" si="126">R157+S157+T157+U157</f>
        <v>0</v>
      </c>
      <c r="W157" s="236">
        <f t="shared" ref="W157:W161" si="127">G157-L157</f>
        <v>0</v>
      </c>
      <c r="X157" s="236">
        <f t="shared" ref="X157:X161" si="128">L157-Q157</f>
        <v>0</v>
      </c>
      <c r="Y157" s="239"/>
      <c r="Z157" s="239"/>
      <c r="AA157" s="235">
        <f t="shared" si="117"/>
        <v>0</v>
      </c>
      <c r="AB157" s="55"/>
    </row>
    <row r="158" spans="1:28">
      <c r="A158" s="234"/>
      <c r="B158" s="243"/>
      <c r="C158" s="251" t="s">
        <v>173</v>
      </c>
      <c r="D158" s="246" t="s">
        <v>174</v>
      </c>
      <c r="E158" s="246"/>
      <c r="F158" s="246"/>
      <c r="G158" s="246"/>
      <c r="H158" s="246"/>
      <c r="I158" s="246"/>
      <c r="J158" s="247"/>
      <c r="K158" s="247"/>
      <c r="L158" s="303">
        <f t="shared" si="106"/>
        <v>0</v>
      </c>
      <c r="M158" s="239"/>
      <c r="N158" s="239"/>
      <c r="O158" s="239"/>
      <c r="P158" s="239"/>
      <c r="Q158" s="239">
        <f t="shared" si="121"/>
        <v>0</v>
      </c>
      <c r="R158" s="239"/>
      <c r="S158" s="239"/>
      <c r="T158" s="239"/>
      <c r="U158" s="239"/>
      <c r="V158" s="239">
        <f t="shared" si="126"/>
        <v>0</v>
      </c>
      <c r="W158" s="236">
        <f t="shared" si="127"/>
        <v>0</v>
      </c>
      <c r="X158" s="236">
        <f t="shared" si="128"/>
        <v>0</v>
      </c>
      <c r="Y158" s="239"/>
      <c r="Z158" s="239"/>
      <c r="AA158" s="235">
        <f t="shared" si="117"/>
        <v>0</v>
      </c>
      <c r="AB158" s="55"/>
    </row>
    <row r="159" spans="1:28">
      <c r="A159" s="234"/>
      <c r="B159" s="243"/>
      <c r="C159" s="251" t="s">
        <v>175</v>
      </c>
      <c r="D159" s="246" t="s">
        <v>176</v>
      </c>
      <c r="E159" s="246"/>
      <c r="F159" s="246"/>
      <c r="G159" s="246"/>
      <c r="H159" s="246"/>
      <c r="I159" s="246"/>
      <c r="J159" s="247"/>
      <c r="K159" s="247"/>
      <c r="L159" s="303">
        <f t="shared" si="106"/>
        <v>0</v>
      </c>
      <c r="M159" s="239">
        <v>2114.3000000000002</v>
      </c>
      <c r="N159" s="239">
        <v>3662.3199999999997</v>
      </c>
      <c r="O159" s="239"/>
      <c r="P159" s="239"/>
      <c r="Q159" s="239">
        <f t="shared" si="121"/>
        <v>5776.62</v>
      </c>
      <c r="R159" s="239">
        <v>2114.3000000000002</v>
      </c>
      <c r="S159" s="239">
        <f>3433.42</f>
        <v>3433.42</v>
      </c>
      <c r="T159" s="239"/>
      <c r="U159" s="239"/>
      <c r="V159" s="239">
        <f t="shared" si="126"/>
        <v>5547.72</v>
      </c>
      <c r="W159" s="236">
        <f t="shared" si="127"/>
        <v>0</v>
      </c>
      <c r="X159" s="236">
        <f t="shared" si="128"/>
        <v>-5776.62</v>
      </c>
      <c r="Y159" s="239"/>
      <c r="Z159" s="239"/>
      <c r="AA159" s="235">
        <f t="shared" si="117"/>
        <v>228.89999999999964</v>
      </c>
      <c r="AB159" s="55"/>
    </row>
    <row r="160" spans="1:28">
      <c r="A160" s="234"/>
      <c r="B160" s="243"/>
      <c r="C160" s="251" t="s">
        <v>177</v>
      </c>
      <c r="D160" s="246" t="s">
        <v>178</v>
      </c>
      <c r="E160" s="246"/>
      <c r="F160" s="246"/>
      <c r="G160" s="246"/>
      <c r="H160" s="246"/>
      <c r="I160" s="246"/>
      <c r="J160" s="247"/>
      <c r="K160" s="247"/>
      <c r="L160" s="303">
        <f t="shared" si="106"/>
        <v>0</v>
      </c>
      <c r="M160" s="239">
        <v>57564</v>
      </c>
      <c r="N160" s="239"/>
      <c r="O160" s="239"/>
      <c r="P160" s="239"/>
      <c r="Q160" s="239">
        <f t="shared" si="121"/>
        <v>57564</v>
      </c>
      <c r="R160" s="239">
        <v>10984.9</v>
      </c>
      <c r="S160" s="239">
        <f>11460.84+1152.18+240.33</f>
        <v>12853.35</v>
      </c>
      <c r="T160" s="239"/>
      <c r="U160" s="239"/>
      <c r="V160" s="239">
        <f t="shared" si="126"/>
        <v>23838.25</v>
      </c>
      <c r="W160" s="236">
        <f t="shared" si="127"/>
        <v>0</v>
      </c>
      <c r="X160" s="236">
        <f t="shared" si="128"/>
        <v>-57564</v>
      </c>
      <c r="Y160" s="239"/>
      <c r="Z160" s="239"/>
      <c r="AA160" s="235">
        <f t="shared" si="117"/>
        <v>33725.75</v>
      </c>
      <c r="AB160" s="55"/>
    </row>
    <row r="161" spans="1:28">
      <c r="A161" s="234"/>
      <c r="B161" s="243"/>
      <c r="C161" s="251" t="s">
        <v>179</v>
      </c>
      <c r="D161" s="246" t="s">
        <v>180</v>
      </c>
      <c r="E161" s="246"/>
      <c r="F161" s="246"/>
      <c r="G161" s="246"/>
      <c r="H161" s="246"/>
      <c r="I161" s="246"/>
      <c r="J161" s="247"/>
      <c r="K161" s="247"/>
      <c r="L161" s="303">
        <f t="shared" si="106"/>
        <v>0</v>
      </c>
      <c r="M161" s="239"/>
      <c r="N161" s="239"/>
      <c r="O161" s="239"/>
      <c r="P161" s="239"/>
      <c r="Q161" s="239">
        <f t="shared" si="121"/>
        <v>0</v>
      </c>
      <c r="R161" s="239"/>
      <c r="S161" s="239"/>
      <c r="T161" s="239"/>
      <c r="U161" s="239"/>
      <c r="V161" s="239">
        <f t="shared" si="126"/>
        <v>0</v>
      </c>
      <c r="W161" s="236">
        <f t="shared" si="127"/>
        <v>0</v>
      </c>
      <c r="X161" s="236">
        <f t="shared" si="128"/>
        <v>0</v>
      </c>
      <c r="Y161" s="239"/>
      <c r="Z161" s="239"/>
      <c r="AA161" s="235">
        <f t="shared" si="117"/>
        <v>0</v>
      </c>
      <c r="AB161" s="55"/>
    </row>
    <row r="162" spans="1:28">
      <c r="A162" s="266"/>
      <c r="B162" s="243" t="s">
        <v>181</v>
      </c>
      <c r="C162" s="274"/>
      <c r="D162" s="246"/>
      <c r="E162" s="275"/>
      <c r="F162" s="275"/>
      <c r="G162" s="275"/>
      <c r="H162" s="275"/>
      <c r="I162" s="275"/>
      <c r="J162" s="265">
        <f t="shared" ref="J162:L162" si="129">J163+J164</f>
        <v>0</v>
      </c>
      <c r="K162" s="265">
        <f t="shared" si="129"/>
        <v>0</v>
      </c>
      <c r="L162" s="265">
        <f t="shared" si="129"/>
        <v>0</v>
      </c>
      <c r="M162" s="265">
        <f>M163+M164</f>
        <v>0</v>
      </c>
      <c r="N162" s="265">
        <f t="shared" ref="N162:Z162" si="130">N163+N164</f>
        <v>0</v>
      </c>
      <c r="O162" s="265">
        <f t="shared" si="130"/>
        <v>0</v>
      </c>
      <c r="P162" s="265">
        <f t="shared" si="130"/>
        <v>0</v>
      </c>
      <c r="Q162" s="265">
        <f t="shared" si="130"/>
        <v>0</v>
      </c>
      <c r="R162" s="265">
        <f t="shared" si="130"/>
        <v>0</v>
      </c>
      <c r="S162" s="265">
        <f t="shared" si="130"/>
        <v>0</v>
      </c>
      <c r="T162" s="265">
        <f t="shared" si="130"/>
        <v>0</v>
      </c>
      <c r="U162" s="265">
        <f t="shared" si="130"/>
        <v>0</v>
      </c>
      <c r="V162" s="265">
        <f>V163+V164</f>
        <v>0</v>
      </c>
      <c r="W162" s="265">
        <f t="shared" si="130"/>
        <v>0</v>
      </c>
      <c r="X162" s="265">
        <f t="shared" si="130"/>
        <v>0</v>
      </c>
      <c r="Y162" s="265">
        <f t="shared" si="130"/>
        <v>0</v>
      </c>
      <c r="Z162" s="265">
        <f t="shared" si="130"/>
        <v>0</v>
      </c>
      <c r="AA162" s="235">
        <f t="shared" si="117"/>
        <v>0</v>
      </c>
      <c r="AB162" s="55"/>
    </row>
    <row r="163" spans="1:28">
      <c r="A163" s="234"/>
      <c r="B163" s="243"/>
      <c r="C163" s="251" t="s">
        <v>182</v>
      </c>
      <c r="D163" s="246" t="s">
        <v>183</v>
      </c>
      <c r="E163" s="246"/>
      <c r="F163" s="246"/>
      <c r="G163" s="246"/>
      <c r="H163" s="246"/>
      <c r="I163" s="246"/>
      <c r="J163" s="247"/>
      <c r="K163" s="247"/>
      <c r="L163" s="303">
        <f t="shared" si="106"/>
        <v>0</v>
      </c>
      <c r="M163" s="239"/>
      <c r="N163" s="239"/>
      <c r="O163" s="239"/>
      <c r="P163" s="239"/>
      <c r="Q163" s="239"/>
      <c r="R163" s="239"/>
      <c r="S163" s="239"/>
      <c r="T163" s="239"/>
      <c r="U163" s="239"/>
      <c r="V163" s="239">
        <f>R163+S163+T163+U163</f>
        <v>0</v>
      </c>
      <c r="W163" s="236">
        <f t="shared" ref="W163:W165" si="131">G163-L163</f>
        <v>0</v>
      </c>
      <c r="X163" s="236">
        <f t="shared" ref="X163:X165" si="132">L163-Q163</f>
        <v>0</v>
      </c>
      <c r="Y163" s="239"/>
      <c r="Z163" s="239"/>
      <c r="AA163" s="235">
        <f>Q163-V163</f>
        <v>0</v>
      </c>
      <c r="AB163" s="55"/>
    </row>
    <row r="164" spans="1:28">
      <c r="A164" s="234"/>
      <c r="B164" s="243"/>
      <c r="C164" s="251" t="s">
        <v>184</v>
      </c>
      <c r="D164" s="246" t="s">
        <v>185</v>
      </c>
      <c r="E164" s="246"/>
      <c r="F164" s="246"/>
      <c r="G164" s="246"/>
      <c r="H164" s="246"/>
      <c r="I164" s="246"/>
      <c r="J164" s="247"/>
      <c r="K164" s="247"/>
      <c r="L164" s="303">
        <f t="shared" si="106"/>
        <v>0</v>
      </c>
      <c r="M164" s="239"/>
      <c r="N164" s="239"/>
      <c r="O164" s="239"/>
      <c r="P164" s="239"/>
      <c r="Q164" s="239">
        <f t="shared" ref="Q164:Q166" si="133">M164+N164+O164+P164</f>
        <v>0</v>
      </c>
      <c r="R164" s="239"/>
      <c r="S164" s="239"/>
      <c r="T164" s="239"/>
      <c r="U164" s="239"/>
      <c r="V164" s="239">
        <f>R164+S164+T164+U164</f>
        <v>0</v>
      </c>
      <c r="W164" s="236">
        <f t="shared" si="131"/>
        <v>0</v>
      </c>
      <c r="X164" s="236">
        <f t="shared" si="132"/>
        <v>0</v>
      </c>
      <c r="Y164" s="239"/>
      <c r="Z164" s="239"/>
      <c r="AA164" s="235">
        <f>Q164-V164</f>
        <v>0</v>
      </c>
      <c r="AB164" s="55"/>
    </row>
    <row r="165" spans="1:28">
      <c r="A165" s="266"/>
      <c r="B165" s="243" t="s">
        <v>186</v>
      </c>
      <c r="C165" s="274"/>
      <c r="D165" s="246" t="s">
        <v>187</v>
      </c>
      <c r="E165" s="246"/>
      <c r="F165" s="246"/>
      <c r="G165" s="246"/>
      <c r="H165" s="246"/>
      <c r="I165" s="246"/>
      <c r="J165" s="247"/>
      <c r="K165" s="247"/>
      <c r="L165" s="303">
        <f t="shared" si="106"/>
        <v>0</v>
      </c>
      <c r="M165" s="239"/>
      <c r="N165" s="239"/>
      <c r="O165" s="239"/>
      <c r="P165" s="239"/>
      <c r="Q165" s="239">
        <f t="shared" si="133"/>
        <v>0</v>
      </c>
      <c r="R165" s="239"/>
      <c r="S165" s="239"/>
      <c r="T165" s="239"/>
      <c r="U165" s="239"/>
      <c r="V165" s="239">
        <f t="shared" ref="V165:V166" si="134">R165+S165+T165+U165</f>
        <v>0</v>
      </c>
      <c r="W165" s="236">
        <f t="shared" si="131"/>
        <v>0</v>
      </c>
      <c r="X165" s="236">
        <f t="shared" si="132"/>
        <v>0</v>
      </c>
      <c r="Y165" s="239"/>
      <c r="Z165" s="239"/>
      <c r="AA165" s="235">
        <f t="shared" si="117"/>
        <v>0</v>
      </c>
      <c r="AB165" s="55"/>
    </row>
    <row r="166" spans="1:28">
      <c r="A166" s="266"/>
      <c r="B166" s="243" t="s">
        <v>188</v>
      </c>
      <c r="C166" s="274"/>
      <c r="D166" s="246" t="s">
        <v>189</v>
      </c>
      <c r="E166" s="276"/>
      <c r="F166" s="276"/>
      <c r="G166" s="276"/>
      <c r="H166" s="276"/>
      <c r="I166" s="276"/>
      <c r="J166" s="277"/>
      <c r="K166" s="277"/>
      <c r="L166" s="303">
        <f t="shared" si="106"/>
        <v>0</v>
      </c>
      <c r="M166" s="278"/>
      <c r="N166" s="278"/>
      <c r="O166" s="278"/>
      <c r="P166" s="278"/>
      <c r="Q166" s="239">
        <f t="shared" si="133"/>
        <v>0</v>
      </c>
      <c r="R166" s="278"/>
      <c r="S166" s="278"/>
      <c r="T166" s="278"/>
      <c r="U166" s="278"/>
      <c r="V166" s="239">
        <f t="shared" si="134"/>
        <v>0</v>
      </c>
      <c r="W166" s="236">
        <f t="shared" ref="W166" si="135">G166-L166</f>
        <v>0</v>
      </c>
      <c r="X166" s="236">
        <f t="shared" ref="X166" si="136">L166-Q166</f>
        <v>0</v>
      </c>
      <c r="Y166" s="278"/>
      <c r="Z166" s="278"/>
      <c r="AA166" s="235">
        <f t="shared" si="117"/>
        <v>0</v>
      </c>
      <c r="AB166" s="55"/>
    </row>
    <row r="167" spans="1:28" ht="15.75" thickBot="1">
      <c r="A167" s="266"/>
      <c r="B167" s="243" t="s">
        <v>190</v>
      </c>
      <c r="C167" s="267"/>
      <c r="D167" s="246"/>
      <c r="E167" s="276"/>
      <c r="F167" s="276"/>
      <c r="G167" s="276"/>
      <c r="H167" s="276"/>
      <c r="I167" s="276"/>
      <c r="J167" s="265">
        <f t="shared" ref="J167:L167" si="137">SUM(J168:J171)</f>
        <v>0</v>
      </c>
      <c r="K167" s="265">
        <f t="shared" si="137"/>
        <v>0</v>
      </c>
      <c r="L167" s="307">
        <f t="shared" si="137"/>
        <v>0</v>
      </c>
      <c r="M167" s="265">
        <f>SUM(M168:M171)</f>
        <v>21449285.829999998</v>
      </c>
      <c r="N167" s="265">
        <f t="shared" ref="N167:Z167" si="138">SUM(N168:N171)</f>
        <v>12043871.609999999</v>
      </c>
      <c r="O167" s="265">
        <f t="shared" si="138"/>
        <v>0</v>
      </c>
      <c r="P167" s="265">
        <f t="shared" si="138"/>
        <v>0</v>
      </c>
      <c r="Q167" s="265">
        <f t="shared" si="138"/>
        <v>33493157.439999998</v>
      </c>
      <c r="R167" s="265">
        <f t="shared" si="138"/>
        <v>21444661.859999988</v>
      </c>
      <c r="S167" s="265">
        <f t="shared" si="138"/>
        <v>10783486.01</v>
      </c>
      <c r="T167" s="265">
        <f t="shared" si="138"/>
        <v>0</v>
      </c>
      <c r="U167" s="265">
        <f t="shared" si="138"/>
        <v>0</v>
      </c>
      <c r="V167" s="265">
        <f t="shared" si="138"/>
        <v>32228147.869999986</v>
      </c>
      <c r="W167" s="265">
        <f t="shared" si="138"/>
        <v>0</v>
      </c>
      <c r="X167" s="265">
        <f t="shared" si="138"/>
        <v>-33493157.439999998</v>
      </c>
      <c r="Y167" s="265">
        <f t="shared" si="138"/>
        <v>0</v>
      </c>
      <c r="Z167" s="265">
        <f t="shared" si="138"/>
        <v>0</v>
      </c>
      <c r="AA167" s="235">
        <f t="shared" si="117"/>
        <v>1265009.5700000115</v>
      </c>
      <c r="AB167" s="55"/>
    </row>
    <row r="168" spans="1:28">
      <c r="A168" s="234"/>
      <c r="B168" s="243"/>
      <c r="C168" s="245" t="s">
        <v>191</v>
      </c>
      <c r="D168" s="246" t="s">
        <v>192</v>
      </c>
      <c r="E168" s="246"/>
      <c r="F168" s="246"/>
      <c r="G168" s="246"/>
      <c r="H168" s="246"/>
      <c r="I168" s="246"/>
      <c r="J168" s="247"/>
      <c r="K168" s="304"/>
      <c r="L168" s="310">
        <f t="shared" si="106"/>
        <v>0</v>
      </c>
      <c r="M168" s="305"/>
      <c r="N168" s="239"/>
      <c r="O168" s="239"/>
      <c r="P168" s="239"/>
      <c r="Q168" s="239">
        <f t="shared" ref="Q168:Q196" si="139">M168+N168+O168+P168</f>
        <v>0</v>
      </c>
      <c r="R168" s="239"/>
      <c r="S168" s="239"/>
      <c r="T168" s="239"/>
      <c r="U168" s="239"/>
      <c r="V168" s="239">
        <f t="shared" ref="V168:V196" si="140">R168+S168+T168+U168</f>
        <v>0</v>
      </c>
      <c r="W168" s="236">
        <f t="shared" ref="W168:W171" si="141">G168-L168</f>
        <v>0</v>
      </c>
      <c r="X168" s="236">
        <f t="shared" ref="X168:X171" si="142">L168-Q168</f>
        <v>0</v>
      </c>
      <c r="Y168" s="239"/>
      <c r="Z168" s="239"/>
      <c r="AA168" s="235">
        <f t="shared" si="117"/>
        <v>0</v>
      </c>
      <c r="AB168" s="55"/>
    </row>
    <row r="169" spans="1:28">
      <c r="A169" s="234"/>
      <c r="B169" s="243"/>
      <c r="C169" s="245" t="s">
        <v>193</v>
      </c>
      <c r="D169" s="246" t="s">
        <v>194</v>
      </c>
      <c r="E169" s="246"/>
      <c r="F169" s="246"/>
      <c r="G169" s="246"/>
      <c r="H169" s="246"/>
      <c r="I169" s="246"/>
      <c r="J169" s="247"/>
      <c r="K169" s="304"/>
      <c r="L169" s="306">
        <f t="shared" si="106"/>
        <v>0</v>
      </c>
      <c r="M169" s="305"/>
      <c r="N169" s="239"/>
      <c r="O169" s="239"/>
      <c r="P169" s="239"/>
      <c r="Q169" s="239">
        <f t="shared" si="139"/>
        <v>0</v>
      </c>
      <c r="R169" s="239"/>
      <c r="S169" s="239"/>
      <c r="T169" s="239"/>
      <c r="U169" s="239"/>
      <c r="V169" s="239">
        <f t="shared" si="140"/>
        <v>0</v>
      </c>
      <c r="W169" s="236">
        <f t="shared" si="141"/>
        <v>0</v>
      </c>
      <c r="X169" s="236">
        <f t="shared" si="142"/>
        <v>0</v>
      </c>
      <c r="Y169" s="239"/>
      <c r="Z169" s="239"/>
      <c r="AA169" s="235">
        <f t="shared" si="117"/>
        <v>0</v>
      </c>
      <c r="AB169" s="55"/>
    </row>
    <row r="170" spans="1:28">
      <c r="A170" s="234"/>
      <c r="B170" s="243"/>
      <c r="C170" s="245" t="s">
        <v>195</v>
      </c>
      <c r="D170" s="246" t="s">
        <v>196</v>
      </c>
      <c r="E170" s="246"/>
      <c r="F170" s="246"/>
      <c r="G170" s="246"/>
      <c r="H170" s="246"/>
      <c r="I170" s="246"/>
      <c r="J170" s="247"/>
      <c r="K170" s="304"/>
      <c r="L170" s="306">
        <f t="shared" si="106"/>
        <v>0</v>
      </c>
      <c r="M170" s="305">
        <v>1008284.2</v>
      </c>
      <c r="N170" s="328">
        <v>1545408</v>
      </c>
      <c r="O170" s="239"/>
      <c r="P170" s="239"/>
      <c r="Q170" s="239">
        <f t="shared" si="139"/>
        <v>2553692.2000000002</v>
      </c>
      <c r="R170" s="239">
        <v>1003660.23</v>
      </c>
      <c r="S170" s="239">
        <f>1267234.5+228651</f>
        <v>1495885.5</v>
      </c>
      <c r="T170" s="239"/>
      <c r="U170" s="239"/>
      <c r="V170" s="239">
        <f t="shared" si="140"/>
        <v>2499545.73</v>
      </c>
      <c r="W170" s="236">
        <f t="shared" si="141"/>
        <v>0</v>
      </c>
      <c r="X170" s="236">
        <f t="shared" si="142"/>
        <v>-2553692.2000000002</v>
      </c>
      <c r="Y170" s="239"/>
      <c r="Z170" s="239"/>
      <c r="AA170" s="235">
        <f t="shared" si="117"/>
        <v>54146.470000000205</v>
      </c>
      <c r="AB170" s="55"/>
    </row>
    <row r="171" spans="1:28">
      <c r="A171" s="234"/>
      <c r="B171" s="243"/>
      <c r="C171" s="245" t="s">
        <v>197</v>
      </c>
      <c r="D171" s="246" t="s">
        <v>198</v>
      </c>
      <c r="E171" s="246"/>
      <c r="F171" s="246"/>
      <c r="G171" s="246"/>
      <c r="H171" s="246"/>
      <c r="I171" s="246"/>
      <c r="J171" s="247"/>
      <c r="K171" s="304"/>
      <c r="L171" s="306">
        <f t="shared" si="106"/>
        <v>0</v>
      </c>
      <c r="M171" s="305">
        <v>20441001.629999999</v>
      </c>
      <c r="N171" s="329">
        <f>9698110.51+800353.1</f>
        <v>10498463.609999999</v>
      </c>
      <c r="O171" s="239"/>
      <c r="P171" s="239"/>
      <c r="Q171" s="239">
        <f t="shared" si="139"/>
        <v>30939465.239999998</v>
      </c>
      <c r="R171" s="239">
        <v>20441001.629999988</v>
      </c>
      <c r="S171" s="239">
        <f>8039989.21+1247611.3</f>
        <v>9287600.5099999998</v>
      </c>
      <c r="T171" s="239"/>
      <c r="U171" s="239"/>
      <c r="V171" s="239">
        <f t="shared" si="140"/>
        <v>29728602.139999986</v>
      </c>
      <c r="W171" s="236">
        <f t="shared" si="141"/>
        <v>0</v>
      </c>
      <c r="X171" s="236">
        <f t="shared" si="142"/>
        <v>-30939465.239999998</v>
      </c>
      <c r="Y171" s="239"/>
      <c r="Z171" s="239"/>
      <c r="AA171" s="235">
        <f t="shared" si="117"/>
        <v>1210863.1000000127</v>
      </c>
      <c r="AB171" s="55"/>
    </row>
    <row r="172" spans="1:28" ht="15.75" thickBot="1">
      <c r="A172" s="266"/>
      <c r="B172" s="243" t="s">
        <v>199</v>
      </c>
      <c r="C172" s="267"/>
      <c r="D172" s="268"/>
      <c r="E172" s="269"/>
      <c r="F172" s="269"/>
      <c r="G172" s="269"/>
      <c r="H172" s="269"/>
      <c r="I172" s="269"/>
      <c r="J172" s="265">
        <f t="shared" ref="J172:L172" si="143">SUM(J173:J175)</f>
        <v>0</v>
      </c>
      <c r="K172" s="308">
        <f t="shared" si="143"/>
        <v>0</v>
      </c>
      <c r="L172" s="311">
        <f t="shared" si="143"/>
        <v>0</v>
      </c>
      <c r="M172" s="309">
        <f>SUM(M173:M175)</f>
        <v>86108.84</v>
      </c>
      <c r="N172" s="265">
        <f t="shared" ref="N172:Z172" si="144">SUM(N173:N175)</f>
        <v>180024.89</v>
      </c>
      <c r="O172" s="265">
        <f t="shared" si="144"/>
        <v>0</v>
      </c>
      <c r="P172" s="265">
        <f t="shared" si="144"/>
        <v>0</v>
      </c>
      <c r="Q172" s="265">
        <f t="shared" si="144"/>
        <v>266133.73</v>
      </c>
      <c r="R172" s="265">
        <f t="shared" si="144"/>
        <v>86108.84</v>
      </c>
      <c r="S172" s="265">
        <f t="shared" si="144"/>
        <v>100424.53</v>
      </c>
      <c r="T172" s="265">
        <f t="shared" si="144"/>
        <v>0</v>
      </c>
      <c r="U172" s="265">
        <f t="shared" si="144"/>
        <v>0</v>
      </c>
      <c r="V172" s="265">
        <f t="shared" si="144"/>
        <v>186533.37</v>
      </c>
      <c r="W172" s="265">
        <f t="shared" si="144"/>
        <v>0</v>
      </c>
      <c r="X172" s="265">
        <f t="shared" si="144"/>
        <v>-266133.73</v>
      </c>
      <c r="Y172" s="265">
        <f t="shared" si="144"/>
        <v>0</v>
      </c>
      <c r="Z172" s="265">
        <f t="shared" si="144"/>
        <v>0</v>
      </c>
      <c r="AA172" s="235">
        <f t="shared" si="117"/>
        <v>79600.359999999986</v>
      </c>
      <c r="AB172" s="55"/>
    </row>
    <row r="173" spans="1:28">
      <c r="A173" s="234"/>
      <c r="B173" s="243"/>
      <c r="C173" s="245" t="s">
        <v>200</v>
      </c>
      <c r="D173" s="246" t="s">
        <v>201</v>
      </c>
      <c r="E173" s="246"/>
      <c r="F173" s="246"/>
      <c r="G173" s="246"/>
      <c r="H173" s="246"/>
      <c r="I173" s="246"/>
      <c r="J173" s="247"/>
      <c r="K173" s="247"/>
      <c r="L173" s="306">
        <f t="shared" si="106"/>
        <v>0</v>
      </c>
      <c r="M173" s="239">
        <v>86108.84</v>
      </c>
      <c r="N173" s="239">
        <v>101424.89</v>
      </c>
      <c r="O173" s="239"/>
      <c r="P173" s="239"/>
      <c r="Q173" s="239">
        <f t="shared" si="139"/>
        <v>187533.72999999998</v>
      </c>
      <c r="R173" s="239">
        <v>86108.84</v>
      </c>
      <c r="S173" s="239">
        <f>98392.47+2032.06</f>
        <v>100424.53</v>
      </c>
      <c r="T173" s="239"/>
      <c r="U173" s="239"/>
      <c r="V173" s="239">
        <f t="shared" si="140"/>
        <v>186533.37</v>
      </c>
      <c r="W173" s="236">
        <f t="shared" ref="W173:W175" si="145">G173-L173</f>
        <v>0</v>
      </c>
      <c r="X173" s="236">
        <f t="shared" ref="X173:X175" si="146">L173-Q173</f>
        <v>-187533.72999999998</v>
      </c>
      <c r="Y173" s="239"/>
      <c r="Z173" s="239"/>
      <c r="AA173" s="235">
        <f t="shared" si="117"/>
        <v>1000.359999999986</v>
      </c>
      <c r="AB173" s="55"/>
    </row>
    <row r="174" spans="1:28">
      <c r="A174" s="234"/>
      <c r="B174" s="243"/>
      <c r="C174" s="245" t="s">
        <v>202</v>
      </c>
      <c r="D174" s="246" t="s">
        <v>203</v>
      </c>
      <c r="E174" s="246"/>
      <c r="F174" s="246"/>
      <c r="G174" s="246"/>
      <c r="H174" s="246"/>
      <c r="I174" s="246"/>
      <c r="J174" s="247"/>
      <c r="K174" s="247"/>
      <c r="L174" s="312">
        <f t="shared" si="106"/>
        <v>0</v>
      </c>
      <c r="M174" s="239"/>
      <c r="N174" s="239">
        <v>78600</v>
      </c>
      <c r="O174" s="239"/>
      <c r="P174" s="239"/>
      <c r="Q174" s="239">
        <f t="shared" si="139"/>
        <v>78600</v>
      </c>
      <c r="R174" s="239"/>
      <c r="S174" s="239"/>
      <c r="T174" s="239"/>
      <c r="U174" s="239"/>
      <c r="V174" s="239">
        <f t="shared" si="140"/>
        <v>0</v>
      </c>
      <c r="W174" s="236">
        <f t="shared" si="145"/>
        <v>0</v>
      </c>
      <c r="X174" s="236">
        <f t="shared" si="146"/>
        <v>-78600</v>
      </c>
      <c r="Y174" s="239"/>
      <c r="Z174" s="239"/>
      <c r="AA174" s="235">
        <f t="shared" si="117"/>
        <v>78600</v>
      </c>
      <c r="AB174" s="55"/>
    </row>
    <row r="175" spans="1:28">
      <c r="A175" s="234"/>
      <c r="B175" s="243"/>
      <c r="C175" s="245" t="s">
        <v>204</v>
      </c>
      <c r="D175" s="246" t="s">
        <v>205</v>
      </c>
      <c r="E175" s="246"/>
      <c r="F175" s="246"/>
      <c r="G175" s="246"/>
      <c r="H175" s="246"/>
      <c r="I175" s="246"/>
      <c r="J175" s="247"/>
      <c r="K175" s="247"/>
      <c r="L175" s="312">
        <f t="shared" si="106"/>
        <v>0</v>
      </c>
      <c r="M175" s="239"/>
      <c r="N175" s="239"/>
      <c r="O175" s="239"/>
      <c r="P175" s="239"/>
      <c r="Q175" s="239">
        <f t="shared" si="139"/>
        <v>0</v>
      </c>
      <c r="R175" s="239"/>
      <c r="S175" s="239"/>
      <c r="T175" s="239"/>
      <c r="U175" s="239"/>
      <c r="V175" s="239">
        <f t="shared" si="140"/>
        <v>0</v>
      </c>
      <c r="W175" s="236">
        <f t="shared" si="145"/>
        <v>0</v>
      </c>
      <c r="X175" s="236">
        <f t="shared" si="146"/>
        <v>0</v>
      </c>
      <c r="Y175" s="239"/>
      <c r="Z175" s="239"/>
      <c r="AA175" s="235">
        <f t="shared" si="117"/>
        <v>0</v>
      </c>
      <c r="AB175" s="55"/>
    </row>
    <row r="176" spans="1:28">
      <c r="A176" s="266"/>
      <c r="B176" s="271" t="s">
        <v>206</v>
      </c>
      <c r="C176" s="267"/>
      <c r="D176" s="268"/>
      <c r="E176" s="269"/>
      <c r="F176" s="269"/>
      <c r="G176" s="269"/>
      <c r="H176" s="269"/>
      <c r="I176" s="269"/>
      <c r="J176" s="265">
        <f t="shared" ref="J176:L176" si="147">SUM(J177:J185)</f>
        <v>0</v>
      </c>
      <c r="K176" s="265">
        <f t="shared" si="147"/>
        <v>0</v>
      </c>
      <c r="L176" s="265">
        <f t="shared" si="147"/>
        <v>0</v>
      </c>
      <c r="M176" s="265">
        <f>SUM(M177:M185)</f>
        <v>106691</v>
      </c>
      <c r="N176" s="265">
        <f t="shared" ref="N176:Z176" si="148">SUM(N177:N185)</f>
        <v>208871</v>
      </c>
      <c r="O176" s="265">
        <f t="shared" si="148"/>
        <v>0</v>
      </c>
      <c r="P176" s="265">
        <f t="shared" si="148"/>
        <v>0</v>
      </c>
      <c r="Q176" s="265">
        <f t="shared" si="148"/>
        <v>315562</v>
      </c>
      <c r="R176" s="265">
        <f t="shared" si="148"/>
        <v>25010</v>
      </c>
      <c r="S176" s="265">
        <f t="shared" si="148"/>
        <v>150725.9</v>
      </c>
      <c r="T176" s="265">
        <f t="shared" si="148"/>
        <v>0</v>
      </c>
      <c r="U176" s="265">
        <f t="shared" si="148"/>
        <v>0</v>
      </c>
      <c r="V176" s="265">
        <f t="shared" si="148"/>
        <v>175735.9</v>
      </c>
      <c r="W176" s="265">
        <f t="shared" si="148"/>
        <v>0</v>
      </c>
      <c r="X176" s="265">
        <f t="shared" si="148"/>
        <v>-315562</v>
      </c>
      <c r="Y176" s="265">
        <f t="shared" si="148"/>
        <v>0</v>
      </c>
      <c r="Z176" s="265">
        <f t="shared" si="148"/>
        <v>0</v>
      </c>
      <c r="AA176" s="235">
        <f t="shared" si="117"/>
        <v>139826.1</v>
      </c>
      <c r="AB176" s="55"/>
    </row>
    <row r="177" spans="1:28" s="65" customFormat="1">
      <c r="A177" s="234"/>
      <c r="B177" s="271" t="s">
        <v>207</v>
      </c>
      <c r="C177" s="245"/>
      <c r="D177" s="246" t="s">
        <v>208</v>
      </c>
      <c r="E177" s="246"/>
      <c r="F177" s="246"/>
      <c r="G177" s="246"/>
      <c r="H177" s="246"/>
      <c r="I177" s="246"/>
      <c r="J177" s="247"/>
      <c r="K177" s="247"/>
      <c r="L177" s="312">
        <f t="shared" si="106"/>
        <v>0</v>
      </c>
      <c r="M177" s="239"/>
      <c r="N177" s="239"/>
      <c r="O177" s="239"/>
      <c r="P177" s="239"/>
      <c r="Q177" s="239">
        <f t="shared" si="139"/>
        <v>0</v>
      </c>
      <c r="R177" s="239"/>
      <c r="S177" s="239"/>
      <c r="T177" s="239"/>
      <c r="U177" s="239"/>
      <c r="V177" s="239">
        <f t="shared" si="140"/>
        <v>0</v>
      </c>
      <c r="W177" s="236">
        <f t="shared" ref="W177:W185" si="149">G177-L177</f>
        <v>0</v>
      </c>
      <c r="X177" s="236">
        <f t="shared" ref="X177:X185" si="150">L177-Q177</f>
        <v>0</v>
      </c>
      <c r="Y177" s="239"/>
      <c r="Z177" s="239"/>
      <c r="AA177" s="235">
        <f t="shared" si="117"/>
        <v>0</v>
      </c>
      <c r="AB177" s="64"/>
    </row>
    <row r="178" spans="1:28">
      <c r="A178" s="234"/>
      <c r="B178" s="271" t="s">
        <v>209</v>
      </c>
      <c r="C178" s="245"/>
      <c r="D178" s="246" t="s">
        <v>210</v>
      </c>
      <c r="E178" s="246"/>
      <c r="F178" s="246"/>
      <c r="G178" s="246"/>
      <c r="H178" s="246"/>
      <c r="I178" s="246"/>
      <c r="J178" s="247"/>
      <c r="K178" s="247"/>
      <c r="L178" s="312">
        <f t="shared" si="106"/>
        <v>0</v>
      </c>
      <c r="M178" s="239"/>
      <c r="N178" s="239"/>
      <c r="O178" s="239"/>
      <c r="P178" s="239"/>
      <c r="Q178" s="239">
        <f t="shared" si="139"/>
        <v>0</v>
      </c>
      <c r="R178" s="239"/>
      <c r="S178" s="239"/>
      <c r="T178" s="239"/>
      <c r="U178" s="239"/>
      <c r="V178" s="239">
        <f t="shared" si="140"/>
        <v>0</v>
      </c>
      <c r="W178" s="236">
        <f t="shared" si="149"/>
        <v>0</v>
      </c>
      <c r="X178" s="236">
        <f t="shared" si="150"/>
        <v>0</v>
      </c>
      <c r="Y178" s="239"/>
      <c r="Z178" s="239"/>
      <c r="AA178" s="235">
        <f t="shared" si="117"/>
        <v>0</v>
      </c>
      <c r="AB178" s="55"/>
    </row>
    <row r="179" spans="1:28">
      <c r="A179" s="234"/>
      <c r="B179" s="271" t="s">
        <v>211</v>
      </c>
      <c r="C179" s="245"/>
      <c r="D179" s="246" t="s">
        <v>212</v>
      </c>
      <c r="E179" s="246"/>
      <c r="F179" s="246"/>
      <c r="G179" s="246"/>
      <c r="H179" s="246"/>
      <c r="I179" s="246"/>
      <c r="J179" s="247"/>
      <c r="K179" s="247"/>
      <c r="L179" s="312">
        <f t="shared" si="106"/>
        <v>0</v>
      </c>
      <c r="M179" s="239"/>
      <c r="N179" s="239"/>
      <c r="O179" s="239"/>
      <c r="P179" s="239"/>
      <c r="Q179" s="239">
        <f t="shared" si="139"/>
        <v>0</v>
      </c>
      <c r="R179" s="239"/>
      <c r="S179" s="239"/>
      <c r="T179" s="239"/>
      <c r="U179" s="239"/>
      <c r="V179" s="239">
        <f t="shared" si="140"/>
        <v>0</v>
      </c>
      <c r="W179" s="236">
        <f t="shared" si="149"/>
        <v>0</v>
      </c>
      <c r="X179" s="236">
        <f t="shared" si="150"/>
        <v>0</v>
      </c>
      <c r="Y179" s="239"/>
      <c r="Z179" s="239"/>
      <c r="AA179" s="235">
        <f t="shared" si="117"/>
        <v>0</v>
      </c>
      <c r="AB179" s="55"/>
    </row>
    <row r="180" spans="1:28">
      <c r="A180" s="234"/>
      <c r="B180" s="271" t="s">
        <v>335</v>
      </c>
      <c r="C180" s="245" t="s">
        <v>336</v>
      </c>
      <c r="D180" s="246" t="s">
        <v>337</v>
      </c>
      <c r="E180" s="246"/>
      <c r="F180" s="246"/>
      <c r="G180" s="246"/>
      <c r="H180" s="246"/>
      <c r="I180" s="246"/>
      <c r="J180" s="247"/>
      <c r="K180" s="247"/>
      <c r="L180" s="312">
        <f t="shared" si="106"/>
        <v>0</v>
      </c>
      <c r="M180" s="239"/>
      <c r="N180" s="239"/>
      <c r="O180" s="239"/>
      <c r="P180" s="239"/>
      <c r="Q180" s="239">
        <f t="shared" si="139"/>
        <v>0</v>
      </c>
      <c r="R180" s="239"/>
      <c r="S180" s="239"/>
      <c r="T180" s="239"/>
      <c r="U180" s="239"/>
      <c r="V180" s="239">
        <f t="shared" si="140"/>
        <v>0</v>
      </c>
      <c r="W180" s="236">
        <f t="shared" si="149"/>
        <v>0</v>
      </c>
      <c r="X180" s="236">
        <f t="shared" si="150"/>
        <v>0</v>
      </c>
      <c r="Y180" s="239"/>
      <c r="Z180" s="239"/>
      <c r="AA180" s="235">
        <f t="shared" si="117"/>
        <v>0</v>
      </c>
      <c r="AB180" s="55"/>
    </row>
    <row r="181" spans="1:28">
      <c r="A181" s="234"/>
      <c r="B181" s="271" t="s">
        <v>213</v>
      </c>
      <c r="C181" s="245"/>
      <c r="D181" s="246" t="s">
        <v>214</v>
      </c>
      <c r="E181" s="246"/>
      <c r="F181" s="246"/>
      <c r="G181" s="246"/>
      <c r="H181" s="246"/>
      <c r="I181" s="246"/>
      <c r="J181" s="247"/>
      <c r="K181" s="247"/>
      <c r="L181" s="312">
        <f t="shared" si="106"/>
        <v>0</v>
      </c>
      <c r="M181" s="239"/>
      <c r="N181" s="239">
        <v>15562</v>
      </c>
      <c r="O181" s="239"/>
      <c r="P181" s="239"/>
      <c r="Q181" s="239">
        <f t="shared" si="139"/>
        <v>15562</v>
      </c>
      <c r="R181" s="239"/>
      <c r="S181" s="239"/>
      <c r="T181" s="239"/>
      <c r="U181" s="239"/>
      <c r="V181" s="239">
        <f t="shared" si="140"/>
        <v>0</v>
      </c>
      <c r="W181" s="236">
        <f t="shared" si="149"/>
        <v>0</v>
      </c>
      <c r="X181" s="236">
        <f t="shared" si="150"/>
        <v>-15562</v>
      </c>
      <c r="Y181" s="239"/>
      <c r="Z181" s="239"/>
      <c r="AA181" s="235">
        <f t="shared" si="117"/>
        <v>15562</v>
      </c>
      <c r="AB181" s="55"/>
    </row>
    <row r="182" spans="1:28">
      <c r="A182" s="234"/>
      <c r="B182" s="271" t="s">
        <v>215</v>
      </c>
      <c r="C182" s="245"/>
      <c r="D182" s="246" t="s">
        <v>216</v>
      </c>
      <c r="E182" s="246"/>
      <c r="F182" s="246"/>
      <c r="G182" s="246"/>
      <c r="H182" s="246"/>
      <c r="I182" s="246"/>
      <c r="J182" s="247"/>
      <c r="K182" s="247"/>
      <c r="L182" s="312">
        <f t="shared" si="106"/>
        <v>0</v>
      </c>
      <c r="M182" s="239">
        <v>106691</v>
      </c>
      <c r="N182" s="239">
        <v>193309</v>
      </c>
      <c r="O182" s="239"/>
      <c r="P182" s="239"/>
      <c r="Q182" s="239">
        <f t="shared" si="139"/>
        <v>300000</v>
      </c>
      <c r="R182" s="239">
        <v>25010</v>
      </c>
      <c r="S182" s="239">
        <v>150725.9</v>
      </c>
      <c r="T182" s="239"/>
      <c r="U182" s="239"/>
      <c r="V182" s="239">
        <f t="shared" si="140"/>
        <v>175735.9</v>
      </c>
      <c r="W182" s="236">
        <f t="shared" si="149"/>
        <v>0</v>
      </c>
      <c r="X182" s="236">
        <f t="shared" si="150"/>
        <v>-300000</v>
      </c>
      <c r="Y182" s="239"/>
      <c r="Z182" s="239"/>
      <c r="AA182" s="235">
        <f t="shared" si="117"/>
        <v>124264.1</v>
      </c>
      <c r="AB182" s="55"/>
    </row>
    <row r="183" spans="1:28">
      <c r="A183" s="234"/>
      <c r="B183" s="271" t="s">
        <v>217</v>
      </c>
      <c r="C183" s="245"/>
      <c r="D183" s="246" t="s">
        <v>218</v>
      </c>
      <c r="E183" s="246"/>
      <c r="F183" s="246"/>
      <c r="G183" s="246"/>
      <c r="H183" s="246"/>
      <c r="I183" s="246"/>
      <c r="J183" s="247"/>
      <c r="K183" s="247"/>
      <c r="L183" s="312">
        <f t="shared" si="106"/>
        <v>0</v>
      </c>
      <c r="M183" s="239"/>
      <c r="N183" s="239"/>
      <c r="O183" s="239"/>
      <c r="P183" s="239"/>
      <c r="Q183" s="239">
        <f t="shared" si="139"/>
        <v>0</v>
      </c>
      <c r="R183" s="239"/>
      <c r="S183" s="239"/>
      <c r="T183" s="239"/>
      <c r="U183" s="239"/>
      <c r="V183" s="239">
        <f t="shared" si="140"/>
        <v>0</v>
      </c>
      <c r="W183" s="236">
        <f t="shared" si="149"/>
        <v>0</v>
      </c>
      <c r="X183" s="236">
        <f t="shared" si="150"/>
        <v>0</v>
      </c>
      <c r="Y183" s="239"/>
      <c r="Z183" s="239"/>
      <c r="AA183" s="235">
        <f t="shared" si="117"/>
        <v>0</v>
      </c>
      <c r="AB183" s="55"/>
    </row>
    <row r="184" spans="1:28">
      <c r="A184" s="234"/>
      <c r="B184" s="271" t="s">
        <v>219</v>
      </c>
      <c r="C184" s="245"/>
      <c r="D184" s="246" t="s">
        <v>220</v>
      </c>
      <c r="E184" s="246"/>
      <c r="F184" s="246"/>
      <c r="G184" s="246"/>
      <c r="H184" s="246"/>
      <c r="I184" s="246"/>
      <c r="J184" s="247"/>
      <c r="K184" s="247"/>
      <c r="L184" s="312">
        <f t="shared" si="106"/>
        <v>0</v>
      </c>
      <c r="M184" s="239"/>
      <c r="N184" s="239"/>
      <c r="O184" s="239"/>
      <c r="P184" s="239"/>
      <c r="Q184" s="239">
        <f t="shared" si="139"/>
        <v>0</v>
      </c>
      <c r="R184" s="239"/>
      <c r="S184" s="239"/>
      <c r="T184" s="239"/>
      <c r="U184" s="239"/>
      <c r="V184" s="239">
        <f t="shared" si="140"/>
        <v>0</v>
      </c>
      <c r="W184" s="236">
        <f t="shared" si="149"/>
        <v>0</v>
      </c>
      <c r="X184" s="236">
        <f t="shared" si="150"/>
        <v>0</v>
      </c>
      <c r="Y184" s="239"/>
      <c r="Z184" s="239"/>
      <c r="AA184" s="235">
        <f t="shared" si="117"/>
        <v>0</v>
      </c>
      <c r="AB184" s="55"/>
    </row>
    <row r="185" spans="1:28">
      <c r="A185" s="234"/>
      <c r="B185" s="271" t="s">
        <v>221</v>
      </c>
      <c r="C185" s="245"/>
      <c r="D185" s="246" t="s">
        <v>222</v>
      </c>
      <c r="E185" s="246"/>
      <c r="F185" s="246"/>
      <c r="G185" s="246"/>
      <c r="H185" s="246"/>
      <c r="I185" s="246"/>
      <c r="J185" s="247"/>
      <c r="K185" s="247"/>
      <c r="L185" s="312">
        <f t="shared" si="106"/>
        <v>0</v>
      </c>
      <c r="M185" s="239"/>
      <c r="N185" s="239"/>
      <c r="O185" s="239"/>
      <c r="P185" s="239"/>
      <c r="Q185" s="239">
        <f t="shared" si="139"/>
        <v>0</v>
      </c>
      <c r="R185" s="239"/>
      <c r="S185" s="239"/>
      <c r="T185" s="239"/>
      <c r="U185" s="239"/>
      <c r="V185" s="239">
        <f t="shared" si="140"/>
        <v>0</v>
      </c>
      <c r="W185" s="236">
        <f t="shared" si="149"/>
        <v>0</v>
      </c>
      <c r="X185" s="236">
        <f t="shared" si="150"/>
        <v>0</v>
      </c>
      <c r="Y185" s="239"/>
      <c r="Z185" s="239"/>
      <c r="AA185" s="235">
        <f t="shared" si="117"/>
        <v>0</v>
      </c>
      <c r="AB185" s="55"/>
    </row>
    <row r="186" spans="1:28">
      <c r="A186" s="266"/>
      <c r="B186" s="243" t="s">
        <v>223</v>
      </c>
      <c r="C186" s="267"/>
      <c r="D186" s="268"/>
      <c r="E186" s="269"/>
      <c r="F186" s="269"/>
      <c r="G186" s="269"/>
      <c r="H186" s="269"/>
      <c r="I186" s="269"/>
      <c r="J186" s="265">
        <f t="shared" ref="J186:L186" si="151">SUM(J187:J191)</f>
        <v>0</v>
      </c>
      <c r="K186" s="265">
        <f t="shared" si="151"/>
        <v>0</v>
      </c>
      <c r="L186" s="265">
        <f t="shared" si="151"/>
        <v>0</v>
      </c>
      <c r="M186" s="265">
        <f>SUM(M187:M191)</f>
        <v>0</v>
      </c>
      <c r="N186" s="265">
        <f t="shared" ref="N186:Z186" si="152">SUM(N187:N191)</f>
        <v>21084685.809999999</v>
      </c>
      <c r="O186" s="265">
        <f t="shared" si="152"/>
        <v>0</v>
      </c>
      <c r="P186" s="265">
        <f t="shared" si="152"/>
        <v>0</v>
      </c>
      <c r="Q186" s="265">
        <f t="shared" si="152"/>
        <v>21084685.809999999</v>
      </c>
      <c r="R186" s="265">
        <f t="shared" si="152"/>
        <v>0</v>
      </c>
      <c r="S186" s="265">
        <f t="shared" si="152"/>
        <v>0</v>
      </c>
      <c r="T186" s="265">
        <f t="shared" si="152"/>
        <v>0</v>
      </c>
      <c r="U186" s="265">
        <f t="shared" si="152"/>
        <v>0</v>
      </c>
      <c r="V186" s="265">
        <f t="shared" si="152"/>
        <v>0</v>
      </c>
      <c r="W186" s="265">
        <f t="shared" si="152"/>
        <v>0</v>
      </c>
      <c r="X186" s="265">
        <f t="shared" si="152"/>
        <v>-21084685.809999999</v>
      </c>
      <c r="Y186" s="265">
        <f t="shared" si="152"/>
        <v>0</v>
      </c>
      <c r="Z186" s="265">
        <f t="shared" si="152"/>
        <v>0</v>
      </c>
      <c r="AA186" s="235">
        <f t="shared" si="117"/>
        <v>21084685.809999999</v>
      </c>
      <c r="AB186" s="55"/>
    </row>
    <row r="187" spans="1:28">
      <c r="A187" s="234"/>
      <c r="B187" s="243"/>
      <c r="C187" s="245" t="s">
        <v>224</v>
      </c>
      <c r="D187" s="246" t="s">
        <v>225</v>
      </c>
      <c r="E187" s="246"/>
      <c r="F187" s="246"/>
      <c r="G187" s="246"/>
      <c r="H187" s="246"/>
      <c r="I187" s="246"/>
      <c r="J187" s="247"/>
      <c r="K187" s="247"/>
      <c r="L187" s="312">
        <f t="shared" si="106"/>
        <v>0</v>
      </c>
      <c r="M187" s="239"/>
      <c r="N187" s="239"/>
      <c r="O187" s="239"/>
      <c r="P187" s="239"/>
      <c r="Q187" s="239">
        <f t="shared" si="139"/>
        <v>0</v>
      </c>
      <c r="R187" s="239"/>
      <c r="S187" s="239"/>
      <c r="T187" s="239"/>
      <c r="U187" s="239"/>
      <c r="V187" s="239">
        <f t="shared" si="140"/>
        <v>0</v>
      </c>
      <c r="W187" s="236">
        <f t="shared" ref="W187:W191" si="153">G187-L187</f>
        <v>0</v>
      </c>
      <c r="X187" s="236">
        <f t="shared" ref="X187:X191" si="154">L187-Q187</f>
        <v>0</v>
      </c>
      <c r="Y187" s="239"/>
      <c r="Z187" s="239"/>
      <c r="AA187" s="235">
        <f t="shared" si="117"/>
        <v>0</v>
      </c>
      <c r="AB187" s="55"/>
    </row>
    <row r="188" spans="1:28">
      <c r="A188" s="234"/>
      <c r="B188" s="243"/>
      <c r="C188" s="245" t="s">
        <v>226</v>
      </c>
      <c r="D188" s="246" t="s">
        <v>227</v>
      </c>
      <c r="E188" s="246"/>
      <c r="F188" s="246"/>
      <c r="G188" s="246"/>
      <c r="H188" s="246"/>
      <c r="I188" s="246"/>
      <c r="J188" s="247"/>
      <c r="K188" s="247"/>
      <c r="L188" s="312">
        <f t="shared" si="106"/>
        <v>0</v>
      </c>
      <c r="M188" s="239"/>
      <c r="N188" s="239"/>
      <c r="O188" s="239"/>
      <c r="P188" s="239"/>
      <c r="Q188" s="239">
        <f t="shared" si="139"/>
        <v>0</v>
      </c>
      <c r="R188" s="239"/>
      <c r="S188" s="239"/>
      <c r="T188" s="239"/>
      <c r="U188" s="239"/>
      <c r="V188" s="239">
        <f t="shared" si="140"/>
        <v>0</v>
      </c>
      <c r="W188" s="236">
        <f t="shared" si="153"/>
        <v>0</v>
      </c>
      <c r="X188" s="236">
        <f t="shared" si="154"/>
        <v>0</v>
      </c>
      <c r="Y188" s="239"/>
      <c r="Z188" s="239"/>
      <c r="AA188" s="235">
        <f t="shared" si="117"/>
        <v>0</v>
      </c>
      <c r="AB188" s="55"/>
    </row>
    <row r="189" spans="1:28" s="65" customFormat="1">
      <c r="A189" s="234"/>
      <c r="B189" s="243"/>
      <c r="C189" s="245" t="s">
        <v>228</v>
      </c>
      <c r="D189" s="246" t="s">
        <v>229</v>
      </c>
      <c r="E189" s="246"/>
      <c r="F189" s="246"/>
      <c r="G189" s="246"/>
      <c r="H189" s="246"/>
      <c r="I189" s="246"/>
      <c r="J189" s="247"/>
      <c r="K189" s="247"/>
      <c r="L189" s="312">
        <f t="shared" si="106"/>
        <v>0</v>
      </c>
      <c r="M189" s="239"/>
      <c r="N189" s="239"/>
      <c r="O189" s="239"/>
      <c r="P189" s="239"/>
      <c r="Q189" s="239">
        <f t="shared" si="139"/>
        <v>0</v>
      </c>
      <c r="R189" s="239"/>
      <c r="S189" s="239"/>
      <c r="T189" s="239"/>
      <c r="U189" s="239"/>
      <c r="V189" s="239">
        <f t="shared" si="140"/>
        <v>0</v>
      </c>
      <c r="W189" s="236">
        <f t="shared" si="153"/>
        <v>0</v>
      </c>
      <c r="X189" s="236">
        <f t="shared" si="154"/>
        <v>0</v>
      </c>
      <c r="Y189" s="239"/>
      <c r="Z189" s="239"/>
      <c r="AA189" s="235">
        <f t="shared" si="117"/>
        <v>0</v>
      </c>
      <c r="AB189" s="64"/>
    </row>
    <row r="190" spans="1:28">
      <c r="A190" s="234"/>
      <c r="B190" s="243"/>
      <c r="C190" s="245" t="s">
        <v>230</v>
      </c>
      <c r="D190" s="246" t="s">
        <v>231</v>
      </c>
      <c r="E190" s="246"/>
      <c r="F190" s="246"/>
      <c r="G190" s="246"/>
      <c r="H190" s="246"/>
      <c r="I190" s="246"/>
      <c r="J190" s="247"/>
      <c r="K190" s="247"/>
      <c r="L190" s="312">
        <f t="shared" si="106"/>
        <v>0</v>
      </c>
      <c r="M190" s="239"/>
      <c r="N190" s="239"/>
      <c r="O190" s="239"/>
      <c r="P190" s="239"/>
      <c r="Q190" s="239">
        <f t="shared" si="139"/>
        <v>0</v>
      </c>
      <c r="R190" s="239"/>
      <c r="S190" s="239"/>
      <c r="T190" s="239"/>
      <c r="U190" s="239"/>
      <c r="V190" s="239">
        <f t="shared" si="140"/>
        <v>0</v>
      </c>
      <c r="W190" s="236">
        <f t="shared" si="153"/>
        <v>0</v>
      </c>
      <c r="X190" s="236">
        <f t="shared" si="154"/>
        <v>0</v>
      </c>
      <c r="Y190" s="239"/>
      <c r="Z190" s="239"/>
      <c r="AA190" s="235">
        <f t="shared" si="117"/>
        <v>0</v>
      </c>
      <c r="AB190" s="55"/>
    </row>
    <row r="191" spans="1:28">
      <c r="A191" s="234"/>
      <c r="B191" s="243"/>
      <c r="C191" s="245" t="s">
        <v>232</v>
      </c>
      <c r="D191" s="246" t="s">
        <v>233</v>
      </c>
      <c r="E191" s="246"/>
      <c r="F191" s="246"/>
      <c r="G191" s="246"/>
      <c r="H191" s="246"/>
      <c r="I191" s="246"/>
      <c r="J191" s="247"/>
      <c r="K191" s="247"/>
      <c r="L191" s="312">
        <f t="shared" si="106"/>
        <v>0</v>
      </c>
      <c r="M191" s="239"/>
      <c r="N191" s="239">
        <f>1184598.75+2043187.06+17856900</f>
        <v>21084685.809999999</v>
      </c>
      <c r="O191" s="239"/>
      <c r="P191" s="239"/>
      <c r="Q191" s="239">
        <f t="shared" si="139"/>
        <v>21084685.809999999</v>
      </c>
      <c r="R191" s="239"/>
      <c r="S191" s="239"/>
      <c r="T191" s="239"/>
      <c r="U191" s="239"/>
      <c r="V191" s="239">
        <f t="shared" si="140"/>
        <v>0</v>
      </c>
      <c r="W191" s="236">
        <f t="shared" si="153"/>
        <v>0</v>
      </c>
      <c r="X191" s="236">
        <f t="shared" si="154"/>
        <v>-21084685.809999999</v>
      </c>
      <c r="Y191" s="239"/>
      <c r="Z191" s="239"/>
      <c r="AA191" s="235">
        <f t="shared" si="117"/>
        <v>21084685.809999999</v>
      </c>
      <c r="AB191" s="55"/>
    </row>
    <row r="192" spans="1:28">
      <c r="A192" s="266"/>
      <c r="B192" s="243" t="s">
        <v>234</v>
      </c>
      <c r="C192" s="267"/>
      <c r="D192" s="268"/>
      <c r="E192" s="269"/>
      <c r="F192" s="269"/>
      <c r="G192" s="269"/>
      <c r="H192" s="269"/>
      <c r="I192" s="269"/>
      <c r="J192" s="265">
        <f t="shared" ref="J192:L192" si="155">SUM(J193:J195)</f>
        <v>0</v>
      </c>
      <c r="K192" s="265">
        <f t="shared" si="155"/>
        <v>0</v>
      </c>
      <c r="L192" s="265">
        <f t="shared" si="155"/>
        <v>0</v>
      </c>
      <c r="M192" s="265">
        <f>SUM(M193:M195)</f>
        <v>0</v>
      </c>
      <c r="N192" s="265">
        <f t="shared" ref="N192:Z192" si="156">SUM(N193:N195)</f>
        <v>0</v>
      </c>
      <c r="O192" s="265">
        <f t="shared" si="156"/>
        <v>0</v>
      </c>
      <c r="P192" s="265">
        <f t="shared" si="156"/>
        <v>0</v>
      </c>
      <c r="Q192" s="265">
        <f t="shared" si="156"/>
        <v>0</v>
      </c>
      <c r="R192" s="265">
        <f t="shared" si="156"/>
        <v>0</v>
      </c>
      <c r="S192" s="265">
        <f t="shared" si="156"/>
        <v>0</v>
      </c>
      <c r="T192" s="265">
        <f t="shared" si="156"/>
        <v>0</v>
      </c>
      <c r="U192" s="265">
        <f t="shared" si="156"/>
        <v>0</v>
      </c>
      <c r="V192" s="265">
        <f t="shared" si="156"/>
        <v>0</v>
      </c>
      <c r="W192" s="265">
        <f t="shared" si="156"/>
        <v>0</v>
      </c>
      <c r="X192" s="265">
        <f t="shared" si="156"/>
        <v>0</v>
      </c>
      <c r="Y192" s="265">
        <f t="shared" si="156"/>
        <v>0</v>
      </c>
      <c r="Z192" s="265">
        <f t="shared" si="156"/>
        <v>0</v>
      </c>
      <c r="AA192" s="235">
        <f t="shared" si="117"/>
        <v>0</v>
      </c>
      <c r="AB192" s="55"/>
    </row>
    <row r="193" spans="1:28">
      <c r="A193" s="234"/>
      <c r="B193" s="243"/>
      <c r="C193" s="245" t="s">
        <v>235</v>
      </c>
      <c r="D193" s="246" t="s">
        <v>236</v>
      </c>
      <c r="E193" s="246"/>
      <c r="F193" s="246"/>
      <c r="G193" s="246"/>
      <c r="H193" s="246"/>
      <c r="I193" s="246"/>
      <c r="J193" s="247"/>
      <c r="K193" s="247"/>
      <c r="L193" s="312">
        <f t="shared" si="106"/>
        <v>0</v>
      </c>
      <c r="M193" s="239"/>
      <c r="N193" s="239"/>
      <c r="O193" s="239"/>
      <c r="P193" s="239"/>
      <c r="Q193" s="239">
        <f t="shared" si="139"/>
        <v>0</v>
      </c>
      <c r="R193" s="239"/>
      <c r="S193" s="239"/>
      <c r="T193" s="239"/>
      <c r="U193" s="239"/>
      <c r="V193" s="239">
        <f t="shared" si="140"/>
        <v>0</v>
      </c>
      <c r="W193" s="236">
        <f t="shared" ref="W193:W196" si="157">G193-L193</f>
        <v>0</v>
      </c>
      <c r="X193" s="236">
        <f t="shared" ref="X193:X196" si="158">L193-Q193</f>
        <v>0</v>
      </c>
      <c r="Y193" s="239"/>
      <c r="Z193" s="239"/>
      <c r="AA193" s="235">
        <f t="shared" si="117"/>
        <v>0</v>
      </c>
      <c r="AB193" s="55"/>
    </row>
    <row r="194" spans="1:28">
      <c r="A194" s="234"/>
      <c r="B194" s="243"/>
      <c r="C194" s="245" t="s">
        <v>237</v>
      </c>
      <c r="D194" s="246" t="s">
        <v>238</v>
      </c>
      <c r="E194" s="246"/>
      <c r="F194" s="246"/>
      <c r="G194" s="246"/>
      <c r="H194" s="246"/>
      <c r="I194" s="246"/>
      <c r="J194" s="247"/>
      <c r="K194" s="247"/>
      <c r="L194" s="312">
        <f t="shared" si="106"/>
        <v>0</v>
      </c>
      <c r="M194" s="239"/>
      <c r="N194" s="239"/>
      <c r="O194" s="239"/>
      <c r="P194" s="239"/>
      <c r="Q194" s="239">
        <f t="shared" si="139"/>
        <v>0</v>
      </c>
      <c r="R194" s="239"/>
      <c r="S194" s="239"/>
      <c r="T194" s="239"/>
      <c r="U194" s="239"/>
      <c r="V194" s="239">
        <f t="shared" si="140"/>
        <v>0</v>
      </c>
      <c r="W194" s="236">
        <f t="shared" si="157"/>
        <v>0</v>
      </c>
      <c r="X194" s="236">
        <f t="shared" si="158"/>
        <v>0</v>
      </c>
      <c r="Y194" s="239"/>
      <c r="Z194" s="239"/>
      <c r="AA194" s="235">
        <f t="shared" si="117"/>
        <v>0</v>
      </c>
      <c r="AB194" s="55"/>
    </row>
    <row r="195" spans="1:28">
      <c r="A195" s="234"/>
      <c r="B195" s="243"/>
      <c r="C195" s="245" t="s">
        <v>239</v>
      </c>
      <c r="D195" s="246" t="s">
        <v>240</v>
      </c>
      <c r="E195" s="246"/>
      <c r="F195" s="246"/>
      <c r="G195" s="246"/>
      <c r="H195" s="246"/>
      <c r="I195" s="246"/>
      <c r="J195" s="247"/>
      <c r="K195" s="247"/>
      <c r="L195" s="312">
        <f t="shared" si="106"/>
        <v>0</v>
      </c>
      <c r="M195" s="239"/>
      <c r="N195" s="239"/>
      <c r="O195" s="239"/>
      <c r="P195" s="239"/>
      <c r="Q195" s="239">
        <f t="shared" si="139"/>
        <v>0</v>
      </c>
      <c r="R195" s="239"/>
      <c r="S195" s="239"/>
      <c r="T195" s="239"/>
      <c r="U195" s="239"/>
      <c r="V195" s="239">
        <f t="shared" si="140"/>
        <v>0</v>
      </c>
      <c r="W195" s="236">
        <f t="shared" si="157"/>
        <v>0</v>
      </c>
      <c r="X195" s="236">
        <f t="shared" si="158"/>
        <v>0</v>
      </c>
      <c r="Y195" s="239"/>
      <c r="Z195" s="239"/>
      <c r="AA195" s="235">
        <f t="shared" si="117"/>
        <v>0</v>
      </c>
      <c r="AB195" s="55"/>
    </row>
    <row r="196" spans="1:28">
      <c r="A196" s="279"/>
      <c r="B196" s="243" t="s">
        <v>241</v>
      </c>
      <c r="C196" s="267"/>
      <c r="D196" s="246" t="s">
        <v>242</v>
      </c>
      <c r="E196" s="246"/>
      <c r="F196" s="246"/>
      <c r="G196" s="246"/>
      <c r="H196" s="246"/>
      <c r="I196" s="246"/>
      <c r="J196" s="247"/>
      <c r="K196" s="247"/>
      <c r="L196" s="246"/>
      <c r="M196" s="239"/>
      <c r="N196" s="239"/>
      <c r="O196" s="239"/>
      <c r="P196" s="239"/>
      <c r="Q196" s="239">
        <f t="shared" si="139"/>
        <v>0</v>
      </c>
      <c r="R196" s="239"/>
      <c r="S196" s="239"/>
      <c r="T196" s="239"/>
      <c r="U196" s="239"/>
      <c r="V196" s="239">
        <f t="shared" si="140"/>
        <v>0</v>
      </c>
      <c r="W196" s="236">
        <f t="shared" si="157"/>
        <v>0</v>
      </c>
      <c r="X196" s="236">
        <f t="shared" si="158"/>
        <v>0</v>
      </c>
      <c r="Y196" s="239"/>
      <c r="Z196" s="239"/>
      <c r="AA196" s="235">
        <f t="shared" si="117"/>
        <v>0</v>
      </c>
      <c r="AB196" s="55"/>
    </row>
    <row r="197" spans="1:28">
      <c r="A197" s="266"/>
      <c r="B197" s="243" t="s">
        <v>243</v>
      </c>
      <c r="C197" s="267"/>
      <c r="D197" s="246"/>
      <c r="E197" s="276"/>
      <c r="F197" s="276"/>
      <c r="G197" s="276"/>
      <c r="H197" s="276"/>
      <c r="I197" s="276"/>
      <c r="J197" s="256">
        <f t="shared" ref="J197:L197" si="159">SUM(J198:J211)</f>
        <v>0</v>
      </c>
      <c r="K197" s="256">
        <f t="shared" si="159"/>
        <v>0</v>
      </c>
      <c r="L197" s="256">
        <f t="shared" si="159"/>
        <v>0</v>
      </c>
      <c r="M197" s="256">
        <f>SUM(M198:M211)</f>
        <v>443500</v>
      </c>
      <c r="N197" s="256">
        <f t="shared" ref="N197:Z197" si="160">SUM(N198:N211)</f>
        <v>1592320</v>
      </c>
      <c r="O197" s="256">
        <f t="shared" si="160"/>
        <v>0</v>
      </c>
      <c r="P197" s="256">
        <f t="shared" si="160"/>
        <v>0</v>
      </c>
      <c r="Q197" s="256">
        <f>SUM(Q198:Q211)</f>
        <v>2035820</v>
      </c>
      <c r="R197" s="256">
        <f t="shared" si="160"/>
        <v>133700</v>
      </c>
      <c r="S197" s="256">
        <f t="shared" si="160"/>
        <v>674134.23</v>
      </c>
      <c r="T197" s="256">
        <f t="shared" si="160"/>
        <v>0</v>
      </c>
      <c r="U197" s="256">
        <f t="shared" si="160"/>
        <v>0</v>
      </c>
      <c r="V197" s="256">
        <f t="shared" si="160"/>
        <v>807834.23</v>
      </c>
      <c r="W197" s="256">
        <f t="shared" si="160"/>
        <v>1481968.46</v>
      </c>
      <c r="X197" s="256">
        <f t="shared" si="160"/>
        <v>2289802.69</v>
      </c>
      <c r="Y197" s="256">
        <f t="shared" si="160"/>
        <v>0</v>
      </c>
      <c r="Z197" s="256">
        <f t="shared" si="160"/>
        <v>0</v>
      </c>
      <c r="AA197" s="235">
        <f t="shared" si="117"/>
        <v>1227985.77</v>
      </c>
      <c r="AB197" s="55"/>
    </row>
    <row r="198" spans="1:28" ht="15.75">
      <c r="A198" s="241"/>
      <c r="B198" s="243"/>
      <c r="C198" s="245" t="s">
        <v>244</v>
      </c>
      <c r="D198" s="246" t="s">
        <v>245</v>
      </c>
      <c r="E198" s="246"/>
      <c r="F198" s="246"/>
      <c r="G198" s="246"/>
      <c r="H198" s="246"/>
      <c r="I198" s="246"/>
      <c r="J198" s="247"/>
      <c r="K198" s="247"/>
      <c r="L198" s="312">
        <f t="shared" ref="L198:L211" si="161">H198+I198-J198+K198</f>
        <v>0</v>
      </c>
      <c r="M198" s="239"/>
      <c r="N198" s="239">
        <v>120000</v>
      </c>
      <c r="O198" s="239"/>
      <c r="P198" s="239"/>
      <c r="Q198" s="239">
        <f t="shared" ref="Q198:Q212" si="162">M198+N198+O198+P198</f>
        <v>120000</v>
      </c>
      <c r="R198" s="239"/>
      <c r="S198" s="239">
        <v>16800</v>
      </c>
      <c r="T198" s="239"/>
      <c r="U198" s="239"/>
      <c r="V198" s="239">
        <f t="shared" ref="V198:V212" si="163">R198+S198+T198+U198</f>
        <v>16800</v>
      </c>
      <c r="W198" s="239">
        <f t="shared" ref="W198:W206" si="164">S198+T198+U198+V198</f>
        <v>33600</v>
      </c>
      <c r="X198" s="239">
        <f t="shared" ref="X198:X206" si="165">T198+U198+V198+W198</f>
        <v>50400</v>
      </c>
      <c r="Y198" s="239"/>
      <c r="Z198" s="239"/>
      <c r="AA198" s="235">
        <f t="shared" si="117"/>
        <v>103200</v>
      </c>
      <c r="AB198" s="55"/>
    </row>
    <row r="199" spans="1:28">
      <c r="A199" s="234"/>
      <c r="B199" s="243"/>
      <c r="C199" s="245" t="s">
        <v>246</v>
      </c>
      <c r="D199" s="246" t="s">
        <v>247</v>
      </c>
      <c r="E199" s="246"/>
      <c r="F199" s="246"/>
      <c r="G199" s="246"/>
      <c r="H199" s="246"/>
      <c r="I199" s="246"/>
      <c r="J199" s="247"/>
      <c r="K199" s="247"/>
      <c r="L199" s="312">
        <f t="shared" si="161"/>
        <v>0</v>
      </c>
      <c r="M199" s="239"/>
      <c r="N199" s="239">
        <v>66820</v>
      </c>
      <c r="O199" s="239"/>
      <c r="P199" s="239"/>
      <c r="Q199" s="239">
        <f t="shared" si="162"/>
        <v>66820</v>
      </c>
      <c r="R199" s="239"/>
      <c r="S199" s="239"/>
      <c r="T199" s="239"/>
      <c r="U199" s="239"/>
      <c r="V199" s="239">
        <f t="shared" si="163"/>
        <v>0</v>
      </c>
      <c r="W199" s="239">
        <f t="shared" si="164"/>
        <v>0</v>
      </c>
      <c r="X199" s="239">
        <f t="shared" si="165"/>
        <v>0</v>
      </c>
      <c r="Y199" s="239"/>
      <c r="Z199" s="239"/>
      <c r="AA199" s="235">
        <f t="shared" si="117"/>
        <v>66820</v>
      </c>
      <c r="AB199" s="55"/>
    </row>
    <row r="200" spans="1:28">
      <c r="A200" s="280"/>
      <c r="B200" s="243"/>
      <c r="C200" s="245" t="s">
        <v>248</v>
      </c>
      <c r="D200" s="246" t="s">
        <v>249</v>
      </c>
      <c r="E200" s="246"/>
      <c r="F200" s="246"/>
      <c r="G200" s="246"/>
      <c r="H200" s="246"/>
      <c r="I200" s="246"/>
      <c r="J200" s="247"/>
      <c r="K200" s="247"/>
      <c r="L200" s="312">
        <f t="shared" si="161"/>
        <v>0</v>
      </c>
      <c r="M200" s="239">
        <v>242500</v>
      </c>
      <c r="N200" s="239">
        <v>72500</v>
      </c>
      <c r="O200" s="239"/>
      <c r="P200" s="239"/>
      <c r="Q200" s="239">
        <f t="shared" si="162"/>
        <v>315000</v>
      </c>
      <c r="R200" s="239">
        <v>50200</v>
      </c>
      <c r="S200" s="239">
        <f>219028.13+11802.5</f>
        <v>230830.63</v>
      </c>
      <c r="T200" s="239"/>
      <c r="U200" s="239"/>
      <c r="V200" s="239">
        <f t="shared" si="163"/>
        <v>281030.63</v>
      </c>
      <c r="W200" s="239">
        <f t="shared" si="164"/>
        <v>511861.26</v>
      </c>
      <c r="X200" s="239">
        <f t="shared" si="165"/>
        <v>792891.89</v>
      </c>
      <c r="Y200" s="239"/>
      <c r="Z200" s="239"/>
      <c r="AA200" s="235">
        <f t="shared" si="117"/>
        <v>33969.369999999995</v>
      </c>
      <c r="AB200" s="55"/>
    </row>
    <row r="201" spans="1:28">
      <c r="A201" s="234"/>
      <c r="B201" s="243"/>
      <c r="C201" s="245" t="s">
        <v>250</v>
      </c>
      <c r="D201" s="246" t="s">
        <v>251</v>
      </c>
      <c r="E201" s="246"/>
      <c r="F201" s="246"/>
      <c r="G201" s="246"/>
      <c r="H201" s="246"/>
      <c r="I201" s="246"/>
      <c r="J201" s="247"/>
      <c r="K201" s="247"/>
      <c r="L201" s="312">
        <f t="shared" si="161"/>
        <v>0</v>
      </c>
      <c r="M201" s="239"/>
      <c r="N201" s="239"/>
      <c r="O201" s="239"/>
      <c r="P201" s="239"/>
      <c r="Q201" s="239">
        <f t="shared" si="162"/>
        <v>0</v>
      </c>
      <c r="R201" s="239"/>
      <c r="S201" s="239"/>
      <c r="T201" s="239"/>
      <c r="U201" s="239"/>
      <c r="V201" s="239">
        <f t="shared" si="163"/>
        <v>0</v>
      </c>
      <c r="W201" s="239">
        <f t="shared" si="164"/>
        <v>0</v>
      </c>
      <c r="X201" s="239">
        <f t="shared" si="165"/>
        <v>0</v>
      </c>
      <c r="Y201" s="239"/>
      <c r="Z201" s="239"/>
      <c r="AA201" s="235">
        <f t="shared" si="117"/>
        <v>0</v>
      </c>
      <c r="AB201" s="55"/>
    </row>
    <row r="202" spans="1:28">
      <c r="A202" s="234"/>
      <c r="B202" s="243"/>
      <c r="C202" s="245" t="s">
        <v>252</v>
      </c>
      <c r="D202" s="246" t="s">
        <v>253</v>
      </c>
      <c r="E202" s="246"/>
      <c r="F202" s="246"/>
      <c r="G202" s="246"/>
      <c r="H202" s="246"/>
      <c r="I202" s="246"/>
      <c r="J202" s="247"/>
      <c r="K202" s="247"/>
      <c r="L202" s="312">
        <f t="shared" si="161"/>
        <v>0</v>
      </c>
      <c r="M202" s="239">
        <v>201000</v>
      </c>
      <c r="N202" s="239">
        <v>948000</v>
      </c>
      <c r="O202" s="239"/>
      <c r="P202" s="239"/>
      <c r="Q202" s="239">
        <f t="shared" si="162"/>
        <v>1149000</v>
      </c>
      <c r="R202" s="239">
        <f>60000+23500</f>
        <v>83500</v>
      </c>
      <c r="S202" s="239">
        <f>358828.6+4350+3000</f>
        <v>366178.6</v>
      </c>
      <c r="T202" s="239"/>
      <c r="U202" s="239"/>
      <c r="V202" s="239">
        <f t="shared" si="163"/>
        <v>449678.6</v>
      </c>
      <c r="W202" s="239">
        <f t="shared" si="164"/>
        <v>815857.2</v>
      </c>
      <c r="X202" s="239">
        <f t="shared" si="165"/>
        <v>1265535.7999999998</v>
      </c>
      <c r="Y202" s="239"/>
      <c r="Z202" s="239"/>
      <c r="AA202" s="235">
        <f t="shared" si="117"/>
        <v>699321.4</v>
      </c>
      <c r="AB202" s="55"/>
    </row>
    <row r="203" spans="1:28">
      <c r="A203" s="234"/>
      <c r="B203" s="243"/>
      <c r="C203" s="245" t="s">
        <v>254</v>
      </c>
      <c r="D203" s="246" t="s">
        <v>255</v>
      </c>
      <c r="E203" s="246"/>
      <c r="F203" s="246"/>
      <c r="G203" s="246"/>
      <c r="H203" s="246"/>
      <c r="I203" s="246"/>
      <c r="J203" s="247"/>
      <c r="K203" s="247"/>
      <c r="L203" s="312">
        <f t="shared" si="161"/>
        <v>0</v>
      </c>
      <c r="M203" s="239"/>
      <c r="N203" s="239"/>
      <c r="O203" s="239"/>
      <c r="P203" s="239"/>
      <c r="Q203" s="239">
        <f t="shared" si="162"/>
        <v>0</v>
      </c>
      <c r="R203" s="239"/>
      <c r="S203" s="239"/>
      <c r="T203" s="239"/>
      <c r="U203" s="239"/>
      <c r="V203" s="239">
        <f t="shared" si="163"/>
        <v>0</v>
      </c>
      <c r="W203" s="239">
        <f t="shared" si="164"/>
        <v>0</v>
      </c>
      <c r="X203" s="239">
        <f t="shared" si="165"/>
        <v>0</v>
      </c>
      <c r="Y203" s="239"/>
      <c r="Z203" s="239"/>
      <c r="AA203" s="235">
        <f t="shared" si="117"/>
        <v>0</v>
      </c>
      <c r="AB203" s="55"/>
    </row>
    <row r="204" spans="1:28">
      <c r="A204" s="234"/>
      <c r="B204" s="243"/>
      <c r="C204" s="245" t="s">
        <v>256</v>
      </c>
      <c r="D204" s="246" t="s">
        <v>257</v>
      </c>
      <c r="E204" s="246"/>
      <c r="F204" s="246"/>
      <c r="G204" s="246"/>
      <c r="H204" s="246"/>
      <c r="I204" s="246"/>
      <c r="J204" s="247"/>
      <c r="K204" s="247"/>
      <c r="L204" s="312">
        <f t="shared" si="161"/>
        <v>0</v>
      </c>
      <c r="M204" s="239"/>
      <c r="N204" s="239">
        <v>235000</v>
      </c>
      <c r="O204" s="239"/>
      <c r="P204" s="239"/>
      <c r="Q204" s="239">
        <f t="shared" si="162"/>
        <v>235000</v>
      </c>
      <c r="R204" s="239"/>
      <c r="S204" s="239">
        <v>60325</v>
      </c>
      <c r="T204" s="239"/>
      <c r="U204" s="239"/>
      <c r="V204" s="239">
        <f t="shared" si="163"/>
        <v>60325</v>
      </c>
      <c r="W204" s="239">
        <f t="shared" si="164"/>
        <v>120650</v>
      </c>
      <c r="X204" s="239">
        <f t="shared" si="165"/>
        <v>180975</v>
      </c>
      <c r="Y204" s="239"/>
      <c r="Z204" s="239"/>
      <c r="AA204" s="235">
        <f t="shared" si="117"/>
        <v>174675</v>
      </c>
      <c r="AB204" s="55"/>
    </row>
    <row r="205" spans="1:28">
      <c r="A205" s="234"/>
      <c r="B205" s="243"/>
      <c r="C205" s="245" t="s">
        <v>258</v>
      </c>
      <c r="D205" s="246" t="s">
        <v>259</v>
      </c>
      <c r="E205" s="246"/>
      <c r="F205" s="246"/>
      <c r="G205" s="246"/>
      <c r="H205" s="246"/>
      <c r="I205" s="246"/>
      <c r="J205" s="247"/>
      <c r="K205" s="247"/>
      <c r="L205" s="312">
        <f t="shared" si="161"/>
        <v>0</v>
      </c>
      <c r="M205" s="239"/>
      <c r="N205" s="239">
        <v>150000</v>
      </c>
      <c r="O205" s="239"/>
      <c r="P205" s="239"/>
      <c r="Q205" s="239">
        <f t="shared" si="162"/>
        <v>150000</v>
      </c>
      <c r="R205" s="239"/>
      <c r="S205" s="239"/>
      <c r="T205" s="239"/>
      <c r="U205" s="239"/>
      <c r="V205" s="239">
        <f t="shared" si="163"/>
        <v>0</v>
      </c>
      <c r="W205" s="239">
        <f t="shared" si="164"/>
        <v>0</v>
      </c>
      <c r="X205" s="239">
        <f t="shared" si="165"/>
        <v>0</v>
      </c>
      <c r="Y205" s="239"/>
      <c r="Z205" s="239"/>
      <c r="AA205" s="235">
        <f t="shared" si="117"/>
        <v>150000</v>
      </c>
      <c r="AB205" s="55"/>
    </row>
    <row r="206" spans="1:28">
      <c r="A206" s="234"/>
      <c r="B206" s="243"/>
      <c r="C206" s="245" t="s">
        <v>260</v>
      </c>
      <c r="D206" s="246" t="s">
        <v>261</v>
      </c>
      <c r="E206" s="246"/>
      <c r="F206" s="246"/>
      <c r="G206" s="246"/>
      <c r="H206" s="246"/>
      <c r="I206" s="246"/>
      <c r="J206" s="247"/>
      <c r="K206" s="247"/>
      <c r="L206" s="312">
        <f t="shared" si="161"/>
        <v>0</v>
      </c>
      <c r="M206" s="239"/>
      <c r="N206" s="239"/>
      <c r="O206" s="239"/>
      <c r="P206" s="239"/>
      <c r="Q206" s="239">
        <f t="shared" si="162"/>
        <v>0</v>
      </c>
      <c r="R206" s="239"/>
      <c r="S206" s="239"/>
      <c r="T206" s="239"/>
      <c r="U206" s="239"/>
      <c r="V206" s="239">
        <f t="shared" si="163"/>
        <v>0</v>
      </c>
      <c r="W206" s="239">
        <f t="shared" si="164"/>
        <v>0</v>
      </c>
      <c r="X206" s="239">
        <f t="shared" si="165"/>
        <v>0</v>
      </c>
      <c r="Y206" s="239"/>
      <c r="Z206" s="239"/>
      <c r="AA206" s="235">
        <f t="shared" si="117"/>
        <v>0</v>
      </c>
      <c r="AB206" s="55"/>
    </row>
    <row r="207" spans="1:28">
      <c r="A207" s="234"/>
      <c r="B207" s="243"/>
      <c r="C207" s="245" t="s">
        <v>341</v>
      </c>
      <c r="D207" s="246" t="s">
        <v>338</v>
      </c>
      <c r="E207" s="246"/>
      <c r="F207" s="246"/>
      <c r="G207" s="246"/>
      <c r="H207" s="246"/>
      <c r="I207" s="246"/>
      <c r="J207" s="247"/>
      <c r="K207" s="247"/>
      <c r="L207" s="312">
        <f t="shared" si="161"/>
        <v>0</v>
      </c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5">
        <v>0</v>
      </c>
      <c r="AB207" s="55"/>
    </row>
    <row r="208" spans="1:28">
      <c r="A208" s="234"/>
      <c r="B208" s="243"/>
      <c r="C208" s="245" t="s">
        <v>262</v>
      </c>
      <c r="D208" s="246" t="s">
        <v>263</v>
      </c>
      <c r="E208" s="246"/>
      <c r="F208" s="246"/>
      <c r="G208" s="246"/>
      <c r="H208" s="246"/>
      <c r="I208" s="246"/>
      <c r="J208" s="247"/>
      <c r="K208" s="247"/>
      <c r="L208" s="312">
        <f t="shared" si="161"/>
        <v>0</v>
      </c>
      <c r="M208" s="239"/>
      <c r="N208" s="239"/>
      <c r="O208" s="239"/>
      <c r="P208" s="239"/>
      <c r="Q208" s="239">
        <f t="shared" si="162"/>
        <v>0</v>
      </c>
      <c r="R208" s="239"/>
      <c r="S208" s="239"/>
      <c r="T208" s="239"/>
      <c r="U208" s="239"/>
      <c r="V208" s="239">
        <f t="shared" si="163"/>
        <v>0</v>
      </c>
      <c r="W208" s="239">
        <f t="shared" ref="W208:W211" si="166">S208+T208+U208+V208</f>
        <v>0</v>
      </c>
      <c r="X208" s="239">
        <f t="shared" ref="X208:X211" si="167">T208+U208+V208+W208</f>
        <v>0</v>
      </c>
      <c r="Y208" s="239"/>
      <c r="Z208" s="239"/>
      <c r="AA208" s="235">
        <f t="shared" si="117"/>
        <v>0</v>
      </c>
      <c r="AB208" s="55"/>
    </row>
    <row r="209" spans="1:28">
      <c r="A209" s="234"/>
      <c r="B209" s="243"/>
      <c r="C209" s="245" t="s">
        <v>264</v>
      </c>
      <c r="D209" s="246" t="s">
        <v>265</v>
      </c>
      <c r="E209" s="246"/>
      <c r="F209" s="246"/>
      <c r="G209" s="246"/>
      <c r="H209" s="246"/>
      <c r="I209" s="246"/>
      <c r="J209" s="247"/>
      <c r="K209" s="247"/>
      <c r="L209" s="312">
        <f t="shared" si="161"/>
        <v>0</v>
      </c>
      <c r="M209" s="239"/>
      <c r="N209" s="239"/>
      <c r="O209" s="239"/>
      <c r="P209" s="239"/>
      <c r="Q209" s="239">
        <f t="shared" si="162"/>
        <v>0</v>
      </c>
      <c r="R209" s="239"/>
      <c r="S209" s="239"/>
      <c r="T209" s="239"/>
      <c r="U209" s="239"/>
      <c r="V209" s="239">
        <f t="shared" si="163"/>
        <v>0</v>
      </c>
      <c r="W209" s="239">
        <f t="shared" si="166"/>
        <v>0</v>
      </c>
      <c r="X209" s="239">
        <f t="shared" si="167"/>
        <v>0</v>
      </c>
      <c r="Y209" s="239"/>
      <c r="Z209" s="239"/>
      <c r="AA209" s="235">
        <f t="shared" si="117"/>
        <v>0</v>
      </c>
      <c r="AB209" s="55"/>
    </row>
    <row r="210" spans="1:28">
      <c r="A210" s="234"/>
      <c r="B210" s="243"/>
      <c r="C210" s="245" t="s">
        <v>266</v>
      </c>
      <c r="D210" s="246" t="s">
        <v>267</v>
      </c>
      <c r="E210" s="246"/>
      <c r="F210" s="246"/>
      <c r="G210" s="246"/>
      <c r="H210" s="246"/>
      <c r="I210" s="246"/>
      <c r="J210" s="247"/>
      <c r="K210" s="247"/>
      <c r="L210" s="312">
        <f t="shared" si="161"/>
        <v>0</v>
      </c>
      <c r="M210" s="239"/>
      <c r="N210" s="239"/>
      <c r="O210" s="239"/>
      <c r="P210" s="239"/>
      <c r="Q210" s="239">
        <f t="shared" si="162"/>
        <v>0</v>
      </c>
      <c r="R210" s="239"/>
      <c r="S210" s="239"/>
      <c r="T210" s="239"/>
      <c r="U210" s="239"/>
      <c r="V210" s="239">
        <f t="shared" si="163"/>
        <v>0</v>
      </c>
      <c r="W210" s="239">
        <f t="shared" si="166"/>
        <v>0</v>
      </c>
      <c r="X210" s="239">
        <f t="shared" si="167"/>
        <v>0</v>
      </c>
      <c r="Y210" s="239"/>
      <c r="Z210" s="239"/>
      <c r="AA210" s="235">
        <f t="shared" si="117"/>
        <v>0</v>
      </c>
      <c r="AB210" s="55"/>
    </row>
    <row r="211" spans="1:28">
      <c r="A211" s="234"/>
      <c r="B211" s="243"/>
      <c r="C211" s="245" t="s">
        <v>268</v>
      </c>
      <c r="D211" s="246" t="s">
        <v>269</v>
      </c>
      <c r="E211" s="246"/>
      <c r="F211" s="246"/>
      <c r="G211" s="246"/>
      <c r="H211" s="246"/>
      <c r="I211" s="246"/>
      <c r="J211" s="247"/>
      <c r="K211" s="247"/>
      <c r="L211" s="312">
        <f t="shared" si="161"/>
        <v>0</v>
      </c>
      <c r="M211" s="239"/>
      <c r="N211" s="239"/>
      <c r="O211" s="239"/>
      <c r="P211" s="239"/>
      <c r="Q211" s="239">
        <f t="shared" si="162"/>
        <v>0</v>
      </c>
      <c r="R211" s="239"/>
      <c r="S211" s="239"/>
      <c r="T211" s="239"/>
      <c r="U211" s="239"/>
      <c r="V211" s="239">
        <f t="shared" si="163"/>
        <v>0</v>
      </c>
      <c r="W211" s="239">
        <f t="shared" si="166"/>
        <v>0</v>
      </c>
      <c r="X211" s="239">
        <f t="shared" si="167"/>
        <v>0</v>
      </c>
      <c r="Y211" s="239"/>
      <c r="Z211" s="239"/>
      <c r="AA211" s="235">
        <f t="shared" ref="AA211:AA254" si="168">Q211-V211</f>
        <v>0</v>
      </c>
      <c r="AB211" s="55"/>
    </row>
    <row r="212" spans="1:28">
      <c r="A212" s="234"/>
      <c r="B212" s="242"/>
      <c r="C212" s="237"/>
      <c r="D212" s="238"/>
      <c r="E212" s="238"/>
      <c r="F212" s="238"/>
      <c r="G212" s="238"/>
      <c r="H212" s="238"/>
      <c r="I212" s="238"/>
      <c r="J212" s="239"/>
      <c r="K212" s="239"/>
      <c r="L212" s="238"/>
      <c r="M212" s="239"/>
      <c r="N212" s="239"/>
      <c r="O212" s="239"/>
      <c r="P212" s="239"/>
      <c r="Q212" s="239">
        <f t="shared" si="162"/>
        <v>0</v>
      </c>
      <c r="R212" s="239"/>
      <c r="S212" s="239"/>
      <c r="T212" s="239"/>
      <c r="U212" s="239"/>
      <c r="V212" s="239">
        <f t="shared" si="163"/>
        <v>0</v>
      </c>
      <c r="W212" s="239"/>
      <c r="X212" s="239"/>
      <c r="Y212" s="239"/>
      <c r="Z212" s="239"/>
      <c r="AA212" s="235">
        <f t="shared" si="168"/>
        <v>0</v>
      </c>
      <c r="AB212" s="55"/>
    </row>
    <row r="213" spans="1:28" s="35" customFormat="1">
      <c r="A213" s="252"/>
      <c r="B213" s="253" t="s">
        <v>270</v>
      </c>
      <c r="C213" s="254"/>
      <c r="D213" s="255"/>
      <c r="E213" s="256"/>
      <c r="F213" s="256">
        <f>F197+F196+F192+F186+F176+F172+F167+F166+F165+F162+F156+F153+F145+F142+F139</f>
        <v>0</v>
      </c>
      <c r="G213" s="256"/>
      <c r="H213" s="256"/>
      <c r="I213" s="256">
        <f>I197+I196+I192+I186+I176+I172+I167+I166+I165+I162+I156+I153+I145+I142+I139</f>
        <v>0</v>
      </c>
      <c r="J213" s="256"/>
      <c r="K213" s="256">
        <f>SUM(K197+K192+K186+K176+K172+K167+K156+K153+K145+K142+K139)</f>
        <v>0</v>
      </c>
      <c r="L213" s="256">
        <f>SUM(L197+L192+L186+L176+L172+L167+L156+L153+L145+L142+L139)</f>
        <v>0</v>
      </c>
      <c r="M213" s="256">
        <f>M197+M196+M192+M186+M176+M172+M167+M166+M165+M162+M156+M153+M145+M142+M139</f>
        <v>25446900.579999998</v>
      </c>
      <c r="N213" s="256">
        <f t="shared" ref="N213:Z213" si="169">N197+N196+N192+N186+N176+N172+N167+N166+N165+N162+N156+N153+N145+N142+N139</f>
        <v>37665001.32</v>
      </c>
      <c r="O213" s="256">
        <f t="shared" si="169"/>
        <v>0</v>
      </c>
      <c r="P213" s="256">
        <f t="shared" si="169"/>
        <v>0</v>
      </c>
      <c r="Q213" s="256">
        <f t="shared" si="169"/>
        <v>63111901.899999991</v>
      </c>
      <c r="R213" s="256">
        <f t="shared" si="169"/>
        <v>24262126.509999987</v>
      </c>
      <c r="S213" s="256">
        <f t="shared" si="169"/>
        <v>13442928.470000001</v>
      </c>
      <c r="T213" s="256">
        <f t="shared" si="169"/>
        <v>0</v>
      </c>
      <c r="U213" s="256">
        <f t="shared" si="169"/>
        <v>0</v>
      </c>
      <c r="V213" s="256">
        <f t="shared" si="169"/>
        <v>37705054.979999982</v>
      </c>
      <c r="W213" s="256">
        <f>G213-L213</f>
        <v>0</v>
      </c>
      <c r="X213" s="256">
        <f>L213-Q213</f>
        <v>-63111901.899999991</v>
      </c>
      <c r="Y213" s="256">
        <f t="shared" si="169"/>
        <v>-586091</v>
      </c>
      <c r="Z213" s="256">
        <f t="shared" si="169"/>
        <v>0</v>
      </c>
      <c r="AA213" s="235">
        <f t="shared" si="168"/>
        <v>25406846.920000009</v>
      </c>
      <c r="AB213" s="132"/>
    </row>
    <row r="214" spans="1:28">
      <c r="A214" s="234"/>
      <c r="B214" s="242"/>
      <c r="C214" s="237"/>
      <c r="D214" s="238"/>
      <c r="E214" s="238"/>
      <c r="F214" s="238"/>
      <c r="G214" s="238"/>
      <c r="H214" s="238"/>
      <c r="I214" s="238"/>
      <c r="J214" s="239"/>
      <c r="K214" s="239"/>
      <c r="L214" s="238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5">
        <f t="shared" si="168"/>
        <v>0</v>
      </c>
      <c r="AB214" s="55"/>
    </row>
    <row r="215" spans="1:28" ht="15.75">
      <c r="A215" s="240" t="s">
        <v>271</v>
      </c>
      <c r="B215" s="257"/>
      <c r="C215" s="258"/>
      <c r="D215" s="259"/>
      <c r="E215" s="259"/>
      <c r="F215" s="259"/>
      <c r="G215" s="259"/>
      <c r="H215" s="259"/>
      <c r="I215" s="259"/>
      <c r="J215" s="260"/>
      <c r="K215" s="260"/>
      <c r="L215" s="259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35">
        <f t="shared" si="168"/>
        <v>0</v>
      </c>
      <c r="AB215" s="55"/>
    </row>
    <row r="216" spans="1:28">
      <c r="A216" s="234"/>
      <c r="B216" s="242"/>
      <c r="C216" s="237"/>
      <c r="D216" s="238"/>
      <c r="E216" s="238"/>
      <c r="F216" s="238"/>
      <c r="G216" s="238"/>
      <c r="H216" s="238"/>
      <c r="I216" s="238"/>
      <c r="J216" s="239"/>
      <c r="K216" s="239"/>
      <c r="L216" s="238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5">
        <f t="shared" si="168"/>
        <v>0</v>
      </c>
      <c r="AB216" s="55"/>
    </row>
    <row r="217" spans="1:28">
      <c r="A217" s="234"/>
      <c r="B217" s="243" t="s">
        <v>272</v>
      </c>
      <c r="C217" s="281"/>
      <c r="D217" s="246" t="s">
        <v>273</v>
      </c>
      <c r="E217" s="246"/>
      <c r="F217" s="246"/>
      <c r="G217" s="246"/>
      <c r="H217" s="246"/>
      <c r="I217" s="246"/>
      <c r="J217" s="247"/>
      <c r="K217" s="247"/>
      <c r="L217" s="312">
        <f t="shared" ref="L217" si="170">H217+I217-J217+K217</f>
        <v>0</v>
      </c>
      <c r="M217" s="239"/>
      <c r="N217" s="239"/>
      <c r="O217" s="239"/>
      <c r="P217" s="239"/>
      <c r="Q217" s="239">
        <f t="shared" ref="Q217" si="171">M217+N217+O217+P217</f>
        <v>0</v>
      </c>
      <c r="R217" s="239"/>
      <c r="S217" s="239"/>
      <c r="T217" s="239"/>
      <c r="U217" s="239"/>
      <c r="V217" s="239">
        <f t="shared" ref="V217" si="172">R217+S217+T217+U217</f>
        <v>0</v>
      </c>
      <c r="W217" s="239">
        <f t="shared" ref="W217" si="173">S217+T217+U217+V217</f>
        <v>0</v>
      </c>
      <c r="X217" s="239">
        <f t="shared" ref="X217" si="174">T217+U217+V217+W217</f>
        <v>0</v>
      </c>
      <c r="Y217" s="239"/>
      <c r="Z217" s="239"/>
      <c r="AA217" s="235">
        <f t="shared" si="168"/>
        <v>0</v>
      </c>
      <c r="AB217" s="55"/>
    </row>
    <row r="218" spans="1:28">
      <c r="A218" s="234"/>
      <c r="B218" s="242"/>
      <c r="C218" s="237"/>
      <c r="D218" s="238"/>
      <c r="E218" s="238"/>
      <c r="F218" s="238"/>
      <c r="G218" s="238"/>
      <c r="H218" s="238"/>
      <c r="I218" s="238"/>
      <c r="J218" s="239"/>
      <c r="K218" s="239"/>
      <c r="L218" s="238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5">
        <f t="shared" si="168"/>
        <v>0</v>
      </c>
      <c r="AB218" s="55"/>
    </row>
    <row r="219" spans="1:28">
      <c r="A219" s="252"/>
      <c r="B219" s="253" t="s">
        <v>274</v>
      </c>
      <c r="C219" s="254"/>
      <c r="D219" s="255"/>
      <c r="E219" s="255"/>
      <c r="F219" s="255"/>
      <c r="G219" s="255"/>
      <c r="H219" s="255"/>
      <c r="I219" s="255"/>
      <c r="J219" s="256"/>
      <c r="K219" s="256"/>
      <c r="L219" s="255"/>
      <c r="M219" s="256">
        <f>M217</f>
        <v>0</v>
      </c>
      <c r="N219" s="256">
        <f t="shared" ref="N219:Z219" si="175">N217</f>
        <v>0</v>
      </c>
      <c r="O219" s="256">
        <f t="shared" si="175"/>
        <v>0</v>
      </c>
      <c r="P219" s="256">
        <f t="shared" si="175"/>
        <v>0</v>
      </c>
      <c r="Q219" s="256">
        <f t="shared" si="175"/>
        <v>0</v>
      </c>
      <c r="R219" s="256">
        <f t="shared" si="175"/>
        <v>0</v>
      </c>
      <c r="S219" s="256">
        <f t="shared" si="175"/>
        <v>0</v>
      </c>
      <c r="T219" s="256">
        <f t="shared" si="175"/>
        <v>0</v>
      </c>
      <c r="U219" s="256">
        <f t="shared" si="175"/>
        <v>0</v>
      </c>
      <c r="V219" s="256">
        <f t="shared" si="175"/>
        <v>0</v>
      </c>
      <c r="W219" s="256"/>
      <c r="X219" s="256">
        <f t="shared" ref="X219" si="176">X217</f>
        <v>0</v>
      </c>
      <c r="Y219" s="256">
        <f t="shared" si="175"/>
        <v>0</v>
      </c>
      <c r="Z219" s="256">
        <f t="shared" si="175"/>
        <v>0</v>
      </c>
      <c r="AA219" s="235">
        <f t="shared" si="168"/>
        <v>0</v>
      </c>
      <c r="AB219" s="55"/>
    </row>
    <row r="220" spans="1:28">
      <c r="A220" s="234"/>
      <c r="B220" s="242"/>
      <c r="C220" s="237"/>
      <c r="D220" s="238"/>
      <c r="E220" s="238"/>
      <c r="F220" s="238"/>
      <c r="G220" s="238"/>
      <c r="H220" s="238"/>
      <c r="I220" s="238"/>
      <c r="J220" s="239"/>
      <c r="K220" s="239"/>
      <c r="L220" s="238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5">
        <f t="shared" si="168"/>
        <v>0</v>
      </c>
      <c r="AB220" s="55"/>
    </row>
    <row r="221" spans="1:28" ht="15.75">
      <c r="A221" s="241" t="s">
        <v>275</v>
      </c>
      <c r="B221" s="242"/>
      <c r="C221" s="237"/>
      <c r="D221" s="238"/>
      <c r="E221" s="238"/>
      <c r="F221" s="238"/>
      <c r="G221" s="238"/>
      <c r="H221" s="238"/>
      <c r="I221" s="238"/>
      <c r="J221" s="239"/>
      <c r="K221" s="239"/>
      <c r="L221" s="238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5">
        <f t="shared" si="168"/>
        <v>0</v>
      </c>
      <c r="AB221" s="55"/>
    </row>
    <row r="222" spans="1:28">
      <c r="A222" s="234"/>
      <c r="B222" s="243"/>
      <c r="C222" s="282"/>
      <c r="D222" s="283"/>
      <c r="E222" s="283"/>
      <c r="F222" s="283"/>
      <c r="G222" s="283"/>
      <c r="H222" s="283"/>
      <c r="I222" s="283"/>
      <c r="J222" s="284"/>
      <c r="K222" s="284"/>
      <c r="L222" s="283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5">
        <f t="shared" si="168"/>
        <v>0</v>
      </c>
      <c r="AB222" s="55"/>
    </row>
    <row r="223" spans="1:28">
      <c r="A223" s="234"/>
      <c r="B223" s="243" t="s">
        <v>276</v>
      </c>
      <c r="C223" s="245"/>
      <c r="D223" s="246" t="s">
        <v>277</v>
      </c>
      <c r="E223" s="246"/>
      <c r="F223" s="246"/>
      <c r="G223" s="246"/>
      <c r="H223" s="246"/>
      <c r="I223" s="246"/>
      <c r="J223" s="247"/>
      <c r="K223" s="247"/>
      <c r="L223" s="246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>
        <f t="shared" ref="V223" si="177">R223+S223+T223+U223</f>
        <v>0</v>
      </c>
      <c r="W223" s="239">
        <f t="shared" ref="W223" si="178">S223+T223+U223+V223</f>
        <v>0</v>
      </c>
      <c r="X223" s="239">
        <f t="shared" ref="X223" si="179">T223+U223+V223+W223</f>
        <v>0</v>
      </c>
      <c r="Y223" s="239"/>
      <c r="Z223" s="239"/>
      <c r="AA223" s="235">
        <f t="shared" si="168"/>
        <v>0</v>
      </c>
      <c r="AB223" s="55"/>
    </row>
    <row r="224" spans="1:28">
      <c r="A224" s="234"/>
      <c r="B224" s="243" t="s">
        <v>278</v>
      </c>
      <c r="C224" s="245"/>
      <c r="D224" s="246" t="s">
        <v>279</v>
      </c>
      <c r="E224" s="276"/>
      <c r="F224" s="276"/>
      <c r="G224" s="276"/>
      <c r="H224" s="276"/>
      <c r="I224" s="276"/>
      <c r="J224" s="277"/>
      <c r="K224" s="277"/>
      <c r="L224" s="276"/>
      <c r="M224" s="278"/>
      <c r="N224" s="278"/>
      <c r="O224" s="278"/>
      <c r="P224" s="278"/>
      <c r="Q224" s="278"/>
      <c r="R224" s="278"/>
      <c r="S224" s="278"/>
      <c r="T224" s="278"/>
      <c r="U224" s="278"/>
      <c r="V224" s="239">
        <f t="shared" ref="V224" si="180">R224+S224+T224+U224</f>
        <v>0</v>
      </c>
      <c r="W224" s="239">
        <f t="shared" ref="W224" si="181">S224+T224+U224+V224</f>
        <v>0</v>
      </c>
      <c r="X224" s="239">
        <f t="shared" ref="X224" si="182">T224+U224+V224+W224</f>
        <v>0</v>
      </c>
      <c r="Y224" s="278"/>
      <c r="Z224" s="278"/>
      <c r="AA224" s="235">
        <f t="shared" si="168"/>
        <v>0</v>
      </c>
      <c r="AB224" s="55"/>
    </row>
    <row r="225" spans="1:28">
      <c r="A225" s="234"/>
      <c r="B225" s="243" t="s">
        <v>280</v>
      </c>
      <c r="C225" s="245"/>
      <c r="D225" s="246"/>
      <c r="E225" s="276"/>
      <c r="F225" s="276"/>
      <c r="G225" s="276"/>
      <c r="H225" s="276"/>
      <c r="I225" s="276"/>
      <c r="J225" s="277"/>
      <c r="K225" s="277"/>
      <c r="L225" s="276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>
        <f t="shared" ref="Y225:Z225" si="183">Y226+Y227</f>
        <v>0</v>
      </c>
      <c r="Z225" s="278">
        <f t="shared" si="183"/>
        <v>0</v>
      </c>
      <c r="AA225" s="235">
        <f t="shared" si="168"/>
        <v>0</v>
      </c>
      <c r="AB225" s="55"/>
    </row>
    <row r="226" spans="1:28">
      <c r="A226" s="234"/>
      <c r="B226" s="243"/>
      <c r="C226" s="245" t="s">
        <v>281</v>
      </c>
      <c r="D226" s="246" t="s">
        <v>282</v>
      </c>
      <c r="E226" s="246"/>
      <c r="F226" s="246"/>
      <c r="G226" s="246"/>
      <c r="H226" s="246"/>
      <c r="I226" s="246"/>
      <c r="J226" s="247"/>
      <c r="K226" s="247"/>
      <c r="L226" s="312">
        <f t="shared" ref="L226:L236" si="184">H226+I226-J226+K226</f>
        <v>0</v>
      </c>
      <c r="M226" s="239"/>
      <c r="N226" s="239"/>
      <c r="O226" s="239"/>
      <c r="P226" s="239"/>
      <c r="Q226" s="239"/>
      <c r="R226" s="239"/>
      <c r="S226" s="239"/>
      <c r="T226" s="239"/>
      <c r="U226" s="239"/>
      <c r="V226" s="239">
        <f t="shared" ref="V226:V227" si="185">R226+S226+T226+U226</f>
        <v>0</v>
      </c>
      <c r="W226" s="239">
        <f>S226+T226+U226+V226</f>
        <v>0</v>
      </c>
      <c r="X226" s="239">
        <f t="shared" ref="X226:X227" si="186">T226+U226+V226+W226</f>
        <v>0</v>
      </c>
      <c r="Y226" s="239"/>
      <c r="Z226" s="239"/>
      <c r="AA226" s="235">
        <f t="shared" si="168"/>
        <v>0</v>
      </c>
      <c r="AB226" s="55"/>
    </row>
    <row r="227" spans="1:28" ht="15.75">
      <c r="A227" s="241"/>
      <c r="B227" s="243"/>
      <c r="C227" s="245" t="s">
        <v>283</v>
      </c>
      <c r="D227" s="246" t="s">
        <v>284</v>
      </c>
      <c r="E227" s="246"/>
      <c r="F227" s="246"/>
      <c r="G227" s="246"/>
      <c r="H227" s="246"/>
      <c r="I227" s="246"/>
      <c r="J227" s="247"/>
      <c r="K227" s="247"/>
      <c r="L227" s="312">
        <f t="shared" si="184"/>
        <v>0</v>
      </c>
      <c r="M227" s="239"/>
      <c r="N227" s="239"/>
      <c r="O227" s="239"/>
      <c r="P227" s="239"/>
      <c r="Q227" s="239"/>
      <c r="R227" s="239"/>
      <c r="S227" s="239"/>
      <c r="T227" s="239"/>
      <c r="U227" s="239"/>
      <c r="V227" s="239">
        <f t="shared" si="185"/>
        <v>0</v>
      </c>
      <c r="W227" s="239">
        <f t="shared" ref="W227" si="187">S227+T227+U227+V227</f>
        <v>0</v>
      </c>
      <c r="X227" s="239">
        <f t="shared" si="186"/>
        <v>0</v>
      </c>
      <c r="Y227" s="239"/>
      <c r="Z227" s="239"/>
      <c r="AA227" s="235">
        <f t="shared" si="168"/>
        <v>0</v>
      </c>
      <c r="AB227" s="55"/>
    </row>
    <row r="228" spans="1:28">
      <c r="A228" s="234"/>
      <c r="B228" s="271" t="s">
        <v>285</v>
      </c>
      <c r="C228" s="272"/>
      <c r="D228" s="246"/>
      <c r="E228" s="275"/>
      <c r="F228" s="275"/>
      <c r="G228" s="275"/>
      <c r="H228" s="275"/>
      <c r="I228" s="275"/>
      <c r="J228" s="285">
        <f>SUM(J229:J236)</f>
        <v>0</v>
      </c>
      <c r="K228" s="285">
        <f>SUM(K229:K236)</f>
        <v>0</v>
      </c>
      <c r="L228" s="285">
        <f>SUM(L229:L236)</f>
        <v>0</v>
      </c>
      <c r="M228" s="286">
        <f>SUM(M229:M236)</f>
        <v>0</v>
      </c>
      <c r="N228" s="286">
        <f t="shared" ref="N228:Z228" si="188">SUM(N229:N236)</f>
        <v>0</v>
      </c>
      <c r="O228" s="286">
        <f t="shared" si="188"/>
        <v>0</v>
      </c>
      <c r="P228" s="286">
        <f t="shared" si="188"/>
        <v>0</v>
      </c>
      <c r="Q228" s="286">
        <f>SUM(Q229:Q236)</f>
        <v>0</v>
      </c>
      <c r="R228" s="286">
        <f t="shared" si="188"/>
        <v>0</v>
      </c>
      <c r="S228" s="286">
        <f t="shared" si="188"/>
        <v>0</v>
      </c>
      <c r="T228" s="286">
        <f t="shared" si="188"/>
        <v>0</v>
      </c>
      <c r="U228" s="286">
        <f t="shared" si="188"/>
        <v>0</v>
      </c>
      <c r="V228" s="286">
        <f>SUM(V229:V236)</f>
        <v>0</v>
      </c>
      <c r="W228" s="286">
        <f t="shared" ref="W228:X228" si="189">SUM(W229:W236)</f>
        <v>0</v>
      </c>
      <c r="X228" s="286">
        <f t="shared" si="189"/>
        <v>0</v>
      </c>
      <c r="Y228" s="286">
        <f t="shared" si="188"/>
        <v>0</v>
      </c>
      <c r="Z228" s="286">
        <f t="shared" si="188"/>
        <v>0</v>
      </c>
      <c r="AA228" s="235">
        <f t="shared" si="168"/>
        <v>0</v>
      </c>
      <c r="AB228" s="55"/>
    </row>
    <row r="229" spans="1:28" ht="15.75">
      <c r="A229" s="240"/>
      <c r="B229" s="243"/>
      <c r="C229" s="245" t="s">
        <v>286</v>
      </c>
      <c r="D229" s="246" t="s">
        <v>287</v>
      </c>
      <c r="E229" s="246"/>
      <c r="F229" s="246"/>
      <c r="G229" s="246"/>
      <c r="H229" s="246"/>
      <c r="I229" s="246"/>
      <c r="J229" s="247"/>
      <c r="K229" s="247"/>
      <c r="L229" s="312">
        <f t="shared" si="184"/>
        <v>0</v>
      </c>
      <c r="M229" s="239"/>
      <c r="N229" s="239"/>
      <c r="O229" s="239"/>
      <c r="P229" s="239"/>
      <c r="Q229" s="239">
        <f t="shared" ref="Q229:Q236" si="190">M229+N229+O229+P229</f>
        <v>0</v>
      </c>
      <c r="R229" s="239"/>
      <c r="S229" s="239"/>
      <c r="T229" s="239"/>
      <c r="U229" s="239"/>
      <c r="V229" s="239">
        <f t="shared" ref="V229:V236" si="191">R229+S229+T229+U229</f>
        <v>0</v>
      </c>
      <c r="W229" s="236">
        <f t="shared" ref="W229" si="192">G229-L229</f>
        <v>0</v>
      </c>
      <c r="X229" s="236">
        <f t="shared" ref="X229" si="193">L229-Q229</f>
        <v>0</v>
      </c>
      <c r="Y229" s="239"/>
      <c r="Z229" s="239"/>
      <c r="AA229" s="235">
        <f t="shared" si="168"/>
        <v>0</v>
      </c>
      <c r="AB229" s="55"/>
    </row>
    <row r="230" spans="1:28">
      <c r="A230" s="234"/>
      <c r="B230" s="243"/>
      <c r="C230" s="245" t="s">
        <v>288</v>
      </c>
      <c r="D230" s="246" t="s">
        <v>289</v>
      </c>
      <c r="E230" s="246"/>
      <c r="F230" s="246"/>
      <c r="G230" s="246"/>
      <c r="H230" s="246"/>
      <c r="I230" s="246"/>
      <c r="J230" s="247"/>
      <c r="K230" s="247"/>
      <c r="L230" s="312">
        <f t="shared" si="184"/>
        <v>0</v>
      </c>
      <c r="M230" s="239"/>
      <c r="N230" s="239"/>
      <c r="O230" s="239"/>
      <c r="P230" s="239"/>
      <c r="Q230" s="239">
        <f t="shared" si="190"/>
        <v>0</v>
      </c>
      <c r="R230" s="239"/>
      <c r="S230" s="239"/>
      <c r="T230" s="239"/>
      <c r="U230" s="239"/>
      <c r="V230" s="239">
        <f t="shared" si="191"/>
        <v>0</v>
      </c>
      <c r="W230" s="236">
        <f t="shared" ref="W230:W239" si="194">G230-L230</f>
        <v>0</v>
      </c>
      <c r="X230" s="236">
        <f t="shared" ref="X230:X236" si="195">L230-Q230</f>
        <v>0</v>
      </c>
      <c r="Y230" s="239"/>
      <c r="Z230" s="239"/>
      <c r="AA230" s="235">
        <f t="shared" si="168"/>
        <v>0</v>
      </c>
      <c r="AB230" s="55"/>
    </row>
    <row r="231" spans="1:28">
      <c r="A231" s="234"/>
      <c r="B231" s="243"/>
      <c r="C231" s="245" t="s">
        <v>290</v>
      </c>
      <c r="D231" s="246" t="s">
        <v>291</v>
      </c>
      <c r="E231" s="246"/>
      <c r="F231" s="246"/>
      <c r="G231" s="246"/>
      <c r="H231" s="246"/>
      <c r="I231" s="246"/>
      <c r="J231" s="247"/>
      <c r="K231" s="247"/>
      <c r="L231" s="312">
        <f t="shared" si="184"/>
        <v>0</v>
      </c>
      <c r="M231" s="239"/>
      <c r="N231" s="239"/>
      <c r="O231" s="239"/>
      <c r="P231" s="239"/>
      <c r="Q231" s="239">
        <f t="shared" si="190"/>
        <v>0</v>
      </c>
      <c r="R231" s="239"/>
      <c r="S231" s="239"/>
      <c r="T231" s="239"/>
      <c r="U231" s="239"/>
      <c r="V231" s="239">
        <f t="shared" si="191"/>
        <v>0</v>
      </c>
      <c r="W231" s="236">
        <f t="shared" si="194"/>
        <v>0</v>
      </c>
      <c r="X231" s="236">
        <f t="shared" si="195"/>
        <v>0</v>
      </c>
      <c r="Y231" s="239"/>
      <c r="Z231" s="239"/>
      <c r="AA231" s="235">
        <f t="shared" si="168"/>
        <v>0</v>
      </c>
      <c r="AB231" s="55"/>
    </row>
    <row r="232" spans="1:28">
      <c r="A232" s="234"/>
      <c r="B232" s="243"/>
      <c r="C232" s="245" t="s">
        <v>292</v>
      </c>
      <c r="D232" s="246" t="s">
        <v>293</v>
      </c>
      <c r="E232" s="246"/>
      <c r="F232" s="246"/>
      <c r="G232" s="246"/>
      <c r="H232" s="246"/>
      <c r="I232" s="246"/>
      <c r="J232" s="247"/>
      <c r="K232" s="247"/>
      <c r="L232" s="312">
        <f t="shared" si="184"/>
        <v>0</v>
      </c>
      <c r="M232" s="239"/>
      <c r="N232" s="239"/>
      <c r="O232" s="239"/>
      <c r="P232" s="239"/>
      <c r="Q232" s="239">
        <f t="shared" si="190"/>
        <v>0</v>
      </c>
      <c r="R232" s="239"/>
      <c r="S232" s="239"/>
      <c r="T232" s="239"/>
      <c r="U232" s="239"/>
      <c r="V232" s="239">
        <f t="shared" si="191"/>
        <v>0</v>
      </c>
      <c r="W232" s="236">
        <f t="shared" si="194"/>
        <v>0</v>
      </c>
      <c r="X232" s="236">
        <f t="shared" si="195"/>
        <v>0</v>
      </c>
      <c r="Y232" s="239"/>
      <c r="Z232" s="239"/>
      <c r="AA232" s="235">
        <f t="shared" si="168"/>
        <v>0</v>
      </c>
      <c r="AB232" s="55"/>
    </row>
    <row r="233" spans="1:28">
      <c r="A233" s="234"/>
      <c r="B233" s="243"/>
      <c r="C233" s="245" t="s">
        <v>294</v>
      </c>
      <c r="D233" s="246" t="s">
        <v>295</v>
      </c>
      <c r="E233" s="246"/>
      <c r="F233" s="246"/>
      <c r="G233" s="246"/>
      <c r="H233" s="246"/>
      <c r="I233" s="246"/>
      <c r="J233" s="247"/>
      <c r="K233" s="247"/>
      <c r="L233" s="312">
        <f t="shared" si="184"/>
        <v>0</v>
      </c>
      <c r="M233" s="239"/>
      <c r="N233" s="239"/>
      <c r="O233" s="239"/>
      <c r="P233" s="239"/>
      <c r="Q233" s="239">
        <f t="shared" si="190"/>
        <v>0</v>
      </c>
      <c r="R233" s="239"/>
      <c r="S233" s="239"/>
      <c r="T233" s="239"/>
      <c r="U233" s="239"/>
      <c r="V233" s="239">
        <f t="shared" si="191"/>
        <v>0</v>
      </c>
      <c r="W233" s="236">
        <f t="shared" si="194"/>
        <v>0</v>
      </c>
      <c r="X233" s="236">
        <f t="shared" si="195"/>
        <v>0</v>
      </c>
      <c r="Y233" s="239"/>
      <c r="Z233" s="239"/>
      <c r="AA233" s="235">
        <f t="shared" si="168"/>
        <v>0</v>
      </c>
      <c r="AB233" s="55"/>
    </row>
    <row r="234" spans="1:28">
      <c r="A234" s="234"/>
      <c r="B234" s="243"/>
      <c r="C234" s="245" t="s">
        <v>296</v>
      </c>
      <c r="D234" s="246" t="s">
        <v>297</v>
      </c>
      <c r="E234" s="246"/>
      <c r="F234" s="246"/>
      <c r="G234" s="246"/>
      <c r="H234" s="246"/>
      <c r="I234" s="246"/>
      <c r="J234" s="247"/>
      <c r="K234" s="247"/>
      <c r="L234" s="312">
        <f t="shared" si="184"/>
        <v>0</v>
      </c>
      <c r="M234" s="239"/>
      <c r="N234" s="239"/>
      <c r="O234" s="239"/>
      <c r="P234" s="239"/>
      <c r="Q234" s="239">
        <f t="shared" si="190"/>
        <v>0</v>
      </c>
      <c r="R234" s="239"/>
      <c r="S234" s="239"/>
      <c r="T234" s="239"/>
      <c r="U234" s="239"/>
      <c r="V234" s="239">
        <f t="shared" si="191"/>
        <v>0</v>
      </c>
      <c r="W234" s="236">
        <f t="shared" si="194"/>
        <v>0</v>
      </c>
      <c r="X234" s="236">
        <f t="shared" si="195"/>
        <v>0</v>
      </c>
      <c r="Y234" s="239"/>
      <c r="Z234" s="239"/>
      <c r="AA234" s="235">
        <f t="shared" si="168"/>
        <v>0</v>
      </c>
      <c r="AB234" s="55"/>
    </row>
    <row r="235" spans="1:28" s="65" customFormat="1" ht="15.75">
      <c r="A235" s="250"/>
      <c r="B235" s="243"/>
      <c r="C235" s="245" t="s">
        <v>298</v>
      </c>
      <c r="D235" s="246" t="s">
        <v>299</v>
      </c>
      <c r="E235" s="246"/>
      <c r="F235" s="246"/>
      <c r="G235" s="246"/>
      <c r="H235" s="246"/>
      <c r="I235" s="246"/>
      <c r="J235" s="247"/>
      <c r="K235" s="247"/>
      <c r="L235" s="312">
        <f t="shared" si="184"/>
        <v>0</v>
      </c>
      <c r="M235" s="239"/>
      <c r="N235" s="239"/>
      <c r="O235" s="239"/>
      <c r="P235" s="239"/>
      <c r="Q235" s="239">
        <f t="shared" si="190"/>
        <v>0</v>
      </c>
      <c r="R235" s="239"/>
      <c r="S235" s="239"/>
      <c r="T235" s="239"/>
      <c r="U235" s="239"/>
      <c r="V235" s="239">
        <f t="shared" si="191"/>
        <v>0</v>
      </c>
      <c r="W235" s="236">
        <f t="shared" si="194"/>
        <v>0</v>
      </c>
      <c r="X235" s="236">
        <f t="shared" si="195"/>
        <v>0</v>
      </c>
      <c r="Y235" s="239"/>
      <c r="Z235" s="239"/>
      <c r="AA235" s="235">
        <f t="shared" si="168"/>
        <v>0</v>
      </c>
      <c r="AB235" s="64"/>
    </row>
    <row r="236" spans="1:28" ht="15.75">
      <c r="A236" s="250"/>
      <c r="B236" s="243"/>
      <c r="C236" s="245" t="s">
        <v>300</v>
      </c>
      <c r="D236" s="246" t="s">
        <v>301</v>
      </c>
      <c r="E236" s="246"/>
      <c r="F236" s="246"/>
      <c r="G236" s="246"/>
      <c r="H236" s="246"/>
      <c r="I236" s="246"/>
      <c r="J236" s="247"/>
      <c r="K236" s="247"/>
      <c r="L236" s="312">
        <f t="shared" si="184"/>
        <v>0</v>
      </c>
      <c r="M236" s="239"/>
      <c r="N236" s="239"/>
      <c r="O236" s="239"/>
      <c r="P236" s="239"/>
      <c r="Q236" s="239">
        <f t="shared" si="190"/>
        <v>0</v>
      </c>
      <c r="R236" s="239"/>
      <c r="S236" s="239"/>
      <c r="T236" s="239"/>
      <c r="U236" s="239"/>
      <c r="V236" s="239">
        <f t="shared" si="191"/>
        <v>0</v>
      </c>
      <c r="W236" s="236">
        <f t="shared" si="194"/>
        <v>0</v>
      </c>
      <c r="X236" s="236">
        <f t="shared" si="195"/>
        <v>0</v>
      </c>
      <c r="Y236" s="239"/>
      <c r="Z236" s="239"/>
      <c r="AA236" s="235">
        <f t="shared" si="168"/>
        <v>0</v>
      </c>
      <c r="AB236" s="55"/>
    </row>
    <row r="237" spans="1:28" s="12" customFormat="1" ht="15.75">
      <c r="A237" s="250"/>
      <c r="B237" s="271" t="s">
        <v>302</v>
      </c>
      <c r="C237" s="245"/>
      <c r="D237" s="246"/>
      <c r="E237" s="275"/>
      <c r="F237" s="275"/>
      <c r="G237" s="275"/>
      <c r="H237" s="275"/>
      <c r="I237" s="275"/>
      <c r="J237" s="285">
        <f>+J238+J239</f>
        <v>0</v>
      </c>
      <c r="K237" s="285">
        <f>+K238+K239</f>
        <v>0</v>
      </c>
      <c r="L237" s="275"/>
      <c r="M237" s="286">
        <f>SUM(M238:M239)</f>
        <v>0</v>
      </c>
      <c r="N237" s="286">
        <f t="shared" ref="N237:Z237" si="196">SUM(N238:N239)</f>
        <v>0</v>
      </c>
      <c r="O237" s="286">
        <f t="shared" si="196"/>
        <v>0</v>
      </c>
      <c r="P237" s="286">
        <f t="shared" si="196"/>
        <v>0</v>
      </c>
      <c r="Q237" s="286">
        <f>SUM(Q238:Q239)</f>
        <v>0</v>
      </c>
      <c r="R237" s="286">
        <f t="shared" si="196"/>
        <v>0</v>
      </c>
      <c r="S237" s="286">
        <f t="shared" si="196"/>
        <v>0</v>
      </c>
      <c r="T237" s="286">
        <f t="shared" si="196"/>
        <v>0</v>
      </c>
      <c r="U237" s="286">
        <f t="shared" si="196"/>
        <v>0</v>
      </c>
      <c r="V237" s="286">
        <f t="shared" si="196"/>
        <v>0</v>
      </c>
      <c r="W237" s="286"/>
      <c r="X237" s="286">
        <f t="shared" ref="X237" si="197">SUM(X238:X239)</f>
        <v>0</v>
      </c>
      <c r="Y237" s="286">
        <f t="shared" si="196"/>
        <v>0</v>
      </c>
      <c r="Z237" s="286">
        <f t="shared" si="196"/>
        <v>0</v>
      </c>
      <c r="AA237" s="235">
        <f t="shared" si="168"/>
        <v>0</v>
      </c>
      <c r="AB237" s="130"/>
    </row>
    <row r="238" spans="1:28" ht="15.75">
      <c r="A238" s="250"/>
      <c r="B238" s="243"/>
      <c r="C238" s="245" t="s">
        <v>303</v>
      </c>
      <c r="D238" s="246" t="s">
        <v>304</v>
      </c>
      <c r="E238" s="246"/>
      <c r="F238" s="246"/>
      <c r="G238" s="246"/>
      <c r="H238" s="246"/>
      <c r="I238" s="246"/>
      <c r="J238" s="247"/>
      <c r="K238" s="247"/>
      <c r="L238" s="246"/>
      <c r="M238" s="239"/>
      <c r="N238" s="239"/>
      <c r="O238" s="239"/>
      <c r="P238" s="239"/>
      <c r="Q238" s="287"/>
      <c r="R238" s="239"/>
      <c r="S238" s="239"/>
      <c r="T238" s="239"/>
      <c r="U238" s="239"/>
      <c r="V238" s="239">
        <f t="shared" ref="V238:V242" si="198">R238+S238+T238+U238</f>
        <v>0</v>
      </c>
      <c r="W238" s="236">
        <f t="shared" si="194"/>
        <v>0</v>
      </c>
      <c r="X238" s="239">
        <f t="shared" ref="X238:X239" si="199">T238+U238+V238+W238</f>
        <v>0</v>
      </c>
      <c r="Y238" s="239"/>
      <c r="Z238" s="239"/>
      <c r="AA238" s="235">
        <f t="shared" si="168"/>
        <v>0</v>
      </c>
    </row>
    <row r="239" spans="1:28" ht="15.75">
      <c r="A239" s="250"/>
      <c r="B239" s="243"/>
      <c r="C239" s="245" t="s">
        <v>305</v>
      </c>
      <c r="D239" s="246" t="s">
        <v>306</v>
      </c>
      <c r="E239" s="246"/>
      <c r="F239" s="246"/>
      <c r="G239" s="246"/>
      <c r="H239" s="246"/>
      <c r="I239" s="246"/>
      <c r="J239" s="247"/>
      <c r="K239" s="247"/>
      <c r="L239" s="246"/>
      <c r="M239" s="239"/>
      <c r="N239" s="239"/>
      <c r="O239" s="239"/>
      <c r="P239" s="239"/>
      <c r="Q239" s="239">
        <f t="shared" ref="Q239:Q242" si="200">M239+N239+O239+P239</f>
        <v>0</v>
      </c>
      <c r="R239" s="239"/>
      <c r="S239" s="239"/>
      <c r="T239" s="239"/>
      <c r="U239" s="239"/>
      <c r="V239" s="239">
        <f t="shared" si="198"/>
        <v>0</v>
      </c>
      <c r="W239" s="236">
        <f t="shared" si="194"/>
        <v>0</v>
      </c>
      <c r="X239" s="239">
        <f t="shared" si="199"/>
        <v>0</v>
      </c>
      <c r="Y239" s="239"/>
      <c r="Z239" s="239"/>
      <c r="AA239" s="235">
        <f t="shared" si="168"/>
        <v>0</v>
      </c>
    </row>
    <row r="240" spans="1:28" ht="15.75">
      <c r="A240" s="250"/>
      <c r="B240" s="271" t="s">
        <v>307</v>
      </c>
      <c r="C240" s="245"/>
      <c r="D240" s="246"/>
      <c r="E240" s="275"/>
      <c r="F240" s="275"/>
      <c r="G240" s="275"/>
      <c r="H240" s="275"/>
      <c r="I240" s="275"/>
      <c r="J240" s="285">
        <f>+J241+J242</f>
        <v>0</v>
      </c>
      <c r="K240" s="285">
        <f>+K241+K242</f>
        <v>0</v>
      </c>
      <c r="L240" s="285">
        <f>+L241+L242</f>
        <v>0</v>
      </c>
      <c r="M240" s="286">
        <f>M241+M242</f>
        <v>0</v>
      </c>
      <c r="N240" s="286">
        <f t="shared" ref="N240:Z240" si="201">N241+N242</f>
        <v>0</v>
      </c>
      <c r="O240" s="286">
        <f t="shared" si="201"/>
        <v>0</v>
      </c>
      <c r="P240" s="286">
        <f t="shared" si="201"/>
        <v>0</v>
      </c>
      <c r="Q240" s="286">
        <f t="shared" si="200"/>
        <v>0</v>
      </c>
      <c r="R240" s="286">
        <f t="shared" si="201"/>
        <v>0</v>
      </c>
      <c r="S240" s="286">
        <f t="shared" si="201"/>
        <v>0</v>
      </c>
      <c r="T240" s="286">
        <f t="shared" si="201"/>
        <v>0</v>
      </c>
      <c r="U240" s="286">
        <f t="shared" si="201"/>
        <v>0</v>
      </c>
      <c r="V240" s="286">
        <f t="shared" si="201"/>
        <v>0</v>
      </c>
      <c r="W240" s="286">
        <f t="shared" ref="W240:X240" si="202">W241+W242</f>
        <v>0</v>
      </c>
      <c r="X240" s="286">
        <f t="shared" si="202"/>
        <v>0</v>
      </c>
      <c r="Y240" s="286">
        <f t="shared" si="201"/>
        <v>0</v>
      </c>
      <c r="Z240" s="286">
        <f t="shared" si="201"/>
        <v>0</v>
      </c>
      <c r="AA240" s="235">
        <f t="shared" si="168"/>
        <v>0</v>
      </c>
    </row>
    <row r="241" spans="1:28">
      <c r="A241" s="249"/>
      <c r="B241" s="243"/>
      <c r="C241" s="245" t="s">
        <v>308</v>
      </c>
      <c r="D241" s="246" t="s">
        <v>309</v>
      </c>
      <c r="E241" s="246"/>
      <c r="F241" s="246"/>
      <c r="G241" s="246"/>
      <c r="H241" s="246"/>
      <c r="I241" s="246"/>
      <c r="J241" s="247"/>
      <c r="K241" s="247"/>
      <c r="L241" s="312">
        <f t="shared" ref="L241:L242" si="203">H241+I241-J241+K241</f>
        <v>0</v>
      </c>
      <c r="M241" s="239"/>
      <c r="N241" s="239"/>
      <c r="O241" s="239"/>
      <c r="P241" s="239"/>
      <c r="Q241" s="239">
        <f t="shared" si="200"/>
        <v>0</v>
      </c>
      <c r="R241" s="239"/>
      <c r="S241" s="239"/>
      <c r="T241" s="239"/>
      <c r="U241" s="239"/>
      <c r="V241" s="239">
        <f t="shared" si="198"/>
        <v>0</v>
      </c>
      <c r="W241" s="236">
        <f t="shared" ref="W241:W242" si="204">G241-L241</f>
        <v>0</v>
      </c>
      <c r="X241" s="236">
        <f t="shared" ref="X241:X242" si="205">L241-Q241</f>
        <v>0</v>
      </c>
      <c r="Y241" s="239"/>
      <c r="Z241" s="239"/>
      <c r="AA241" s="235">
        <f t="shared" si="168"/>
        <v>0</v>
      </c>
    </row>
    <row r="242" spans="1:28" ht="15.75">
      <c r="A242" s="241"/>
      <c r="B242" s="243"/>
      <c r="C242" s="245" t="s">
        <v>310</v>
      </c>
      <c r="D242" s="246" t="s">
        <v>311</v>
      </c>
      <c r="E242" s="246"/>
      <c r="F242" s="246"/>
      <c r="G242" s="246"/>
      <c r="H242" s="246"/>
      <c r="I242" s="246"/>
      <c r="J242" s="247"/>
      <c r="K242" s="247"/>
      <c r="L242" s="312">
        <f t="shared" si="203"/>
        <v>0</v>
      </c>
      <c r="M242" s="239"/>
      <c r="N242" s="239"/>
      <c r="O242" s="239"/>
      <c r="P242" s="239"/>
      <c r="Q242" s="239">
        <f t="shared" si="200"/>
        <v>0</v>
      </c>
      <c r="R242" s="239"/>
      <c r="S242" s="239"/>
      <c r="T242" s="239"/>
      <c r="U242" s="239"/>
      <c r="V242" s="239">
        <f t="shared" si="198"/>
        <v>0</v>
      </c>
      <c r="W242" s="236">
        <f t="shared" si="204"/>
        <v>0</v>
      </c>
      <c r="X242" s="236">
        <f t="shared" si="205"/>
        <v>0</v>
      </c>
      <c r="Y242" s="239"/>
      <c r="Z242" s="239"/>
      <c r="AA242" s="235">
        <f t="shared" si="168"/>
        <v>0</v>
      </c>
      <c r="AB242" s="55"/>
    </row>
    <row r="243" spans="1:28" ht="15.75">
      <c r="A243" s="241"/>
      <c r="B243" s="243" t="s">
        <v>312</v>
      </c>
      <c r="C243" s="267"/>
      <c r="D243" s="246" t="s">
        <v>313</v>
      </c>
      <c r="E243" s="246"/>
      <c r="F243" s="246"/>
      <c r="G243" s="246"/>
      <c r="H243" s="246"/>
      <c r="I243" s="246"/>
      <c r="J243" s="247"/>
      <c r="K243" s="247"/>
      <c r="L243" s="246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6"/>
      <c r="X243" s="236"/>
      <c r="Y243" s="239"/>
      <c r="Z243" s="239"/>
      <c r="AA243" s="235">
        <f t="shared" si="168"/>
        <v>0</v>
      </c>
      <c r="AB243" s="55"/>
    </row>
    <row r="244" spans="1:28">
      <c r="A244" s="234"/>
      <c r="B244" s="243" t="s">
        <v>314</v>
      </c>
      <c r="C244" s="245"/>
      <c r="D244" s="246"/>
      <c r="E244" s="276"/>
      <c r="F244" s="276"/>
      <c r="G244" s="276"/>
      <c r="H244" s="276"/>
      <c r="I244" s="276"/>
      <c r="J244" s="277"/>
      <c r="K244" s="277"/>
      <c r="L244" s="276"/>
      <c r="M244" s="278">
        <f>M245+M246</f>
        <v>0</v>
      </c>
      <c r="N244" s="278">
        <f t="shared" ref="N244:Z244" si="206">N245+N246</f>
        <v>0</v>
      </c>
      <c r="O244" s="278">
        <f t="shared" si="206"/>
        <v>0</v>
      </c>
      <c r="P244" s="278">
        <f t="shared" si="206"/>
        <v>0</v>
      </c>
      <c r="Q244" s="278">
        <f t="shared" si="206"/>
        <v>0</v>
      </c>
      <c r="R244" s="278">
        <f t="shared" si="206"/>
        <v>0</v>
      </c>
      <c r="S244" s="278">
        <f t="shared" si="206"/>
        <v>0</v>
      </c>
      <c r="T244" s="278">
        <f t="shared" si="206"/>
        <v>0</v>
      </c>
      <c r="U244" s="278">
        <f t="shared" si="206"/>
        <v>0</v>
      </c>
      <c r="V244" s="278">
        <f t="shared" si="206"/>
        <v>0</v>
      </c>
      <c r="W244" s="278"/>
      <c r="X244" s="278">
        <f t="shared" ref="X244" si="207">X245+X246</f>
        <v>0</v>
      </c>
      <c r="Y244" s="278">
        <f t="shared" si="206"/>
        <v>0</v>
      </c>
      <c r="Z244" s="278">
        <f t="shared" si="206"/>
        <v>0</v>
      </c>
      <c r="AA244" s="235">
        <f t="shared" si="168"/>
        <v>0</v>
      </c>
      <c r="AB244" s="55"/>
    </row>
    <row r="245" spans="1:28">
      <c r="A245" s="234"/>
      <c r="B245" s="243"/>
      <c r="C245" s="245" t="s">
        <v>315</v>
      </c>
      <c r="D245" s="246" t="s">
        <v>316</v>
      </c>
      <c r="E245" s="246"/>
      <c r="F245" s="246"/>
      <c r="G245" s="246"/>
      <c r="H245" s="246"/>
      <c r="I245" s="246"/>
      <c r="J245" s="247"/>
      <c r="K245" s="247"/>
      <c r="L245" s="312">
        <f t="shared" ref="L245:L246" si="208">H245+I245-J245+K245</f>
        <v>0</v>
      </c>
      <c r="M245" s="239"/>
      <c r="N245" s="239"/>
      <c r="O245" s="239"/>
      <c r="P245" s="239"/>
      <c r="Q245" s="239"/>
      <c r="R245" s="239"/>
      <c r="S245" s="239"/>
      <c r="T245" s="239"/>
      <c r="U245" s="239"/>
      <c r="V245" s="239">
        <f t="shared" ref="V245:V246" si="209">R245+S245+T245+U245</f>
        <v>0</v>
      </c>
      <c r="W245" s="239">
        <f t="shared" ref="W245:W246" si="210">S245+T245+U245+V245</f>
        <v>0</v>
      </c>
      <c r="X245" s="239">
        <f t="shared" ref="X245:X246" si="211">T245+U245+V245+W245</f>
        <v>0</v>
      </c>
      <c r="Y245" s="239"/>
      <c r="Z245" s="239"/>
      <c r="AA245" s="235">
        <f t="shared" si="168"/>
        <v>0</v>
      </c>
      <c r="AB245" s="55"/>
    </row>
    <row r="246" spans="1:28">
      <c r="A246" s="234"/>
      <c r="B246" s="243"/>
      <c r="C246" s="245" t="s">
        <v>317</v>
      </c>
      <c r="D246" s="246" t="s">
        <v>318</v>
      </c>
      <c r="E246" s="246"/>
      <c r="F246" s="246"/>
      <c r="G246" s="246"/>
      <c r="H246" s="246"/>
      <c r="I246" s="246"/>
      <c r="J246" s="247"/>
      <c r="K246" s="247"/>
      <c r="L246" s="312">
        <f t="shared" si="208"/>
        <v>0</v>
      </c>
      <c r="M246" s="239"/>
      <c r="N246" s="239"/>
      <c r="O246" s="239"/>
      <c r="P246" s="239"/>
      <c r="Q246" s="239"/>
      <c r="R246" s="239"/>
      <c r="S246" s="239"/>
      <c r="T246" s="239"/>
      <c r="U246" s="239"/>
      <c r="V246" s="239">
        <f t="shared" si="209"/>
        <v>0</v>
      </c>
      <c r="W246" s="239">
        <f t="shared" si="210"/>
        <v>0</v>
      </c>
      <c r="X246" s="239">
        <f t="shared" si="211"/>
        <v>0</v>
      </c>
      <c r="Y246" s="239"/>
      <c r="Z246" s="239"/>
      <c r="AA246" s="235">
        <f t="shared" si="168"/>
        <v>0</v>
      </c>
      <c r="AB246" s="55"/>
    </row>
    <row r="247" spans="1:28">
      <c r="A247" s="234"/>
      <c r="B247" s="243"/>
      <c r="C247" s="288"/>
      <c r="D247" s="289"/>
      <c r="E247" s="289"/>
      <c r="F247" s="289"/>
      <c r="G247" s="289"/>
      <c r="H247" s="289"/>
      <c r="I247" s="289"/>
      <c r="J247" s="290"/>
      <c r="K247" s="290"/>
      <c r="L247" s="28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5">
        <f t="shared" si="168"/>
        <v>0</v>
      </c>
      <c r="AB247" s="55"/>
    </row>
    <row r="248" spans="1:28" s="35" customFormat="1">
      <c r="A248" s="252"/>
      <c r="B248" s="253" t="s">
        <v>319</v>
      </c>
      <c r="C248" s="254"/>
      <c r="D248" s="255"/>
      <c r="E248" s="256"/>
      <c r="F248" s="256"/>
      <c r="G248" s="256"/>
      <c r="H248" s="256"/>
      <c r="I248" s="256"/>
      <c r="J248" s="256"/>
      <c r="K248" s="256">
        <f>K244+K240+K228</f>
        <v>0</v>
      </c>
      <c r="L248" s="256">
        <f>L244+L240+L228</f>
        <v>0</v>
      </c>
      <c r="M248" s="256">
        <f>M244+M240+M228</f>
        <v>0</v>
      </c>
      <c r="N248" s="256">
        <f t="shared" ref="N248:Z248" si="212">N244+N243+N240+N237+N228+N225+N224+N223</f>
        <v>0</v>
      </c>
      <c r="O248" s="256">
        <f t="shared" si="212"/>
        <v>0</v>
      </c>
      <c r="P248" s="256">
        <f t="shared" si="212"/>
        <v>0</v>
      </c>
      <c r="Q248" s="256">
        <f t="shared" si="212"/>
        <v>0</v>
      </c>
      <c r="R248" s="256">
        <f t="shared" si="212"/>
        <v>0</v>
      </c>
      <c r="S248" s="256">
        <f t="shared" si="212"/>
        <v>0</v>
      </c>
      <c r="T248" s="256">
        <f t="shared" si="212"/>
        <v>0</v>
      </c>
      <c r="U248" s="256">
        <f t="shared" si="212"/>
        <v>0</v>
      </c>
      <c r="V248" s="256">
        <f t="shared" si="212"/>
        <v>0</v>
      </c>
      <c r="W248" s="256">
        <f>G248-L248</f>
        <v>0</v>
      </c>
      <c r="X248" s="256">
        <f>L248-Q248</f>
        <v>0</v>
      </c>
      <c r="Y248" s="256">
        <f t="shared" si="212"/>
        <v>0</v>
      </c>
      <c r="Z248" s="256">
        <f t="shared" si="212"/>
        <v>0</v>
      </c>
      <c r="AA248" s="235">
        <f t="shared" si="168"/>
        <v>0</v>
      </c>
      <c r="AB248" s="132"/>
    </row>
    <row r="249" spans="1:28">
      <c r="A249" s="234"/>
      <c r="B249" s="229"/>
      <c r="C249" s="230"/>
      <c r="D249" s="231"/>
      <c r="E249" s="231"/>
      <c r="F249" s="231"/>
      <c r="G249" s="231"/>
      <c r="H249" s="231"/>
      <c r="I249" s="231"/>
      <c r="J249" s="232"/>
      <c r="K249" s="232"/>
      <c r="L249" s="231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5">
        <f t="shared" si="168"/>
        <v>0</v>
      </c>
      <c r="AB249" s="55"/>
    </row>
    <row r="250" spans="1:28">
      <c r="A250" s="291" t="s">
        <v>320</v>
      </c>
      <c r="B250" s="292"/>
      <c r="C250" s="293"/>
      <c r="D250" s="264"/>
      <c r="E250" s="294">
        <f>E248+E219+E213</f>
        <v>0</v>
      </c>
      <c r="F250" s="294">
        <f t="shared" ref="F250:Z250" si="213">F248+F219+F213</f>
        <v>0</v>
      </c>
      <c r="G250" s="294">
        <f t="shared" si="213"/>
        <v>0</v>
      </c>
      <c r="H250" s="294">
        <f t="shared" si="213"/>
        <v>0</v>
      </c>
      <c r="I250" s="294">
        <f t="shared" si="213"/>
        <v>0</v>
      </c>
      <c r="J250" s="294">
        <f t="shared" si="213"/>
        <v>0</v>
      </c>
      <c r="K250" s="294">
        <f>K248+K219+K213</f>
        <v>0</v>
      </c>
      <c r="L250" s="294">
        <f>L248+L219+L213</f>
        <v>0</v>
      </c>
      <c r="M250" s="294">
        <f t="shared" si="213"/>
        <v>25446900.579999998</v>
      </c>
      <c r="N250" s="294">
        <f t="shared" si="213"/>
        <v>37665001.32</v>
      </c>
      <c r="O250" s="294">
        <f t="shared" si="213"/>
        <v>0</v>
      </c>
      <c r="P250" s="294">
        <f t="shared" si="213"/>
        <v>0</v>
      </c>
      <c r="Q250" s="294">
        <f t="shared" si="213"/>
        <v>63111901.899999991</v>
      </c>
      <c r="R250" s="294">
        <f t="shared" si="213"/>
        <v>24262126.509999987</v>
      </c>
      <c r="S250" s="294">
        <f t="shared" si="213"/>
        <v>13442928.470000001</v>
      </c>
      <c r="T250" s="294">
        <f t="shared" si="213"/>
        <v>0</v>
      </c>
      <c r="U250" s="294">
        <f t="shared" si="213"/>
        <v>0</v>
      </c>
      <c r="V250" s="294">
        <f t="shared" si="213"/>
        <v>37705054.979999982</v>
      </c>
      <c r="W250" s="294">
        <f t="shared" si="213"/>
        <v>0</v>
      </c>
      <c r="X250" s="294">
        <f t="shared" si="213"/>
        <v>-63111901.899999991</v>
      </c>
      <c r="Y250" s="294">
        <f t="shared" si="213"/>
        <v>-586091</v>
      </c>
      <c r="Z250" s="294">
        <f t="shared" si="213"/>
        <v>0</v>
      </c>
      <c r="AA250" s="235">
        <f t="shared" si="168"/>
        <v>25406846.920000009</v>
      </c>
      <c r="AB250" s="55"/>
    </row>
    <row r="251" spans="1:28">
      <c r="A251" s="234"/>
      <c r="B251" s="229"/>
      <c r="C251" s="230"/>
      <c r="D251" s="231"/>
      <c r="E251" s="231"/>
      <c r="F251" s="231"/>
      <c r="G251" s="231"/>
      <c r="H251" s="231"/>
      <c r="I251" s="231"/>
      <c r="J251" s="232"/>
      <c r="K251" s="232"/>
      <c r="L251" s="231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5">
        <f t="shared" si="168"/>
        <v>0</v>
      </c>
      <c r="AB251" s="55"/>
    </row>
    <row r="252" spans="1:28">
      <c r="A252" s="295" t="s">
        <v>321</v>
      </c>
      <c r="B252" s="242"/>
      <c r="C252" s="296" t="s">
        <v>322</v>
      </c>
      <c r="D252" s="246" t="s">
        <v>109</v>
      </c>
      <c r="E252" s="246"/>
      <c r="F252" s="246"/>
      <c r="G252" s="246"/>
      <c r="H252" s="246"/>
      <c r="I252" s="246"/>
      <c r="J252" s="247"/>
      <c r="K252" s="247"/>
      <c r="L252" s="246"/>
      <c r="M252" s="239"/>
      <c r="N252" s="239"/>
      <c r="O252" s="239"/>
      <c r="P252" s="239"/>
      <c r="Q252" s="239">
        <f>SUM(M252:P252)</f>
        <v>0</v>
      </c>
      <c r="R252" s="239"/>
      <c r="S252" s="239"/>
      <c r="T252" s="239"/>
      <c r="U252" s="239"/>
      <c r="V252" s="294">
        <f>SUM(R252:U252)</f>
        <v>0</v>
      </c>
      <c r="W252" s="294">
        <f t="shared" ref="W252:Z252" si="214">SUM(S252:V252)</f>
        <v>0</v>
      </c>
      <c r="X252" s="294">
        <f t="shared" si="214"/>
        <v>0</v>
      </c>
      <c r="Y252" s="294">
        <f t="shared" si="214"/>
        <v>0</v>
      </c>
      <c r="Z252" s="294">
        <f t="shared" si="214"/>
        <v>0</v>
      </c>
      <c r="AA252" s="235">
        <f t="shared" si="168"/>
        <v>0</v>
      </c>
      <c r="AB252" s="55"/>
    </row>
    <row r="253" spans="1:28">
      <c r="A253" s="234"/>
      <c r="B253" s="229"/>
      <c r="C253" s="230"/>
      <c r="D253" s="231"/>
      <c r="E253" s="231"/>
      <c r="F253" s="231"/>
      <c r="G253" s="231"/>
      <c r="H253" s="231"/>
      <c r="I253" s="231"/>
      <c r="J253" s="232"/>
      <c r="K253" s="232"/>
      <c r="L253" s="231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5">
        <f t="shared" si="168"/>
        <v>0</v>
      </c>
      <c r="AB253" s="55"/>
    </row>
    <row r="254" spans="1:28" ht="16.5" thickBot="1">
      <c r="A254" s="297" t="s">
        <v>326</v>
      </c>
      <c r="B254" s="298"/>
      <c r="C254" s="299"/>
      <c r="D254" s="300"/>
      <c r="E254" s="301">
        <f>E252+E250</f>
        <v>0</v>
      </c>
      <c r="F254" s="301">
        <f t="shared" ref="F254:Z254" si="215">F252+F250</f>
        <v>0</v>
      </c>
      <c r="G254" s="301">
        <f t="shared" si="215"/>
        <v>0</v>
      </c>
      <c r="H254" s="301">
        <f t="shared" si="215"/>
        <v>0</v>
      </c>
      <c r="I254" s="301">
        <f t="shared" si="215"/>
        <v>0</v>
      </c>
      <c r="J254" s="301">
        <f t="shared" si="215"/>
        <v>0</v>
      </c>
      <c r="K254" s="301">
        <f t="shared" si="215"/>
        <v>0</v>
      </c>
      <c r="L254" s="301">
        <f t="shared" si="215"/>
        <v>0</v>
      </c>
      <c r="M254" s="301">
        <f t="shared" si="215"/>
        <v>25446900.579999998</v>
      </c>
      <c r="N254" s="301">
        <f t="shared" si="215"/>
        <v>37665001.32</v>
      </c>
      <c r="O254" s="301">
        <f t="shared" si="215"/>
        <v>0</v>
      </c>
      <c r="P254" s="301">
        <f t="shared" si="215"/>
        <v>0</v>
      </c>
      <c r="Q254" s="301">
        <f t="shared" si="215"/>
        <v>63111901.899999991</v>
      </c>
      <c r="R254" s="301">
        <f t="shared" si="215"/>
        <v>24262126.509999987</v>
      </c>
      <c r="S254" s="301">
        <f t="shared" si="215"/>
        <v>13442928.470000001</v>
      </c>
      <c r="T254" s="301">
        <f t="shared" si="215"/>
        <v>0</v>
      </c>
      <c r="U254" s="301">
        <f t="shared" si="215"/>
        <v>0</v>
      </c>
      <c r="V254" s="301">
        <f t="shared" si="215"/>
        <v>37705054.979999982</v>
      </c>
      <c r="W254" s="301">
        <f t="shared" si="215"/>
        <v>0</v>
      </c>
      <c r="X254" s="301">
        <f t="shared" si="215"/>
        <v>-63111901.899999991</v>
      </c>
      <c r="Y254" s="301">
        <f t="shared" si="215"/>
        <v>-586091</v>
      </c>
      <c r="Z254" s="301">
        <f t="shared" si="215"/>
        <v>0</v>
      </c>
      <c r="AA254" s="235">
        <f t="shared" si="168"/>
        <v>25406846.920000009</v>
      </c>
      <c r="AB254" s="55"/>
    </row>
    <row r="255" spans="1:28">
      <c r="A255" s="40"/>
      <c r="C255" s="93"/>
      <c r="D255" s="94"/>
      <c r="E255" s="94"/>
      <c r="F255" s="94"/>
      <c r="G255" s="94"/>
      <c r="H255" s="94"/>
      <c r="I255" s="94"/>
      <c r="J255" s="141"/>
      <c r="K255" s="141"/>
      <c r="L255" s="94"/>
      <c r="M255" s="142">
        <v>25446900.579999998</v>
      </c>
      <c r="N255" s="142">
        <f>1184598.75+17823149.47+18657253.1</f>
        <v>37665001.32</v>
      </c>
      <c r="O255" s="142"/>
      <c r="P255" s="142"/>
      <c r="Q255" s="162"/>
      <c r="R255" s="327">
        <v>24262126.509999987</v>
      </c>
      <c r="S255" s="142">
        <f>11887740.37+1555188.1</f>
        <v>13442928.469999999</v>
      </c>
      <c r="T255" s="142"/>
      <c r="U255" s="142"/>
      <c r="V255" s="142"/>
      <c r="W255" s="142"/>
      <c r="X255" s="142"/>
      <c r="Y255" s="142"/>
      <c r="Z255" s="142"/>
      <c r="AA255" s="55"/>
      <c r="AB255" s="55"/>
    </row>
    <row r="256" spans="1:28">
      <c r="A256" s="40"/>
      <c r="C256" s="93"/>
      <c r="D256" s="94"/>
      <c r="E256" s="94"/>
      <c r="F256" s="94"/>
      <c r="G256" s="94"/>
      <c r="H256" s="94"/>
      <c r="I256" s="94"/>
      <c r="J256" s="141"/>
      <c r="K256" s="141">
        <f>K254-K255</f>
        <v>0</v>
      </c>
      <c r="L256" s="94"/>
      <c r="M256" s="142">
        <f>M254-M255</f>
        <v>0</v>
      </c>
      <c r="N256" s="142"/>
      <c r="O256" s="142"/>
      <c r="P256" s="142"/>
      <c r="Q256" s="162"/>
      <c r="R256" s="142">
        <f>R254-R255</f>
        <v>0</v>
      </c>
      <c r="S256" s="142">
        <f>S254-S255</f>
        <v>0</v>
      </c>
      <c r="T256" s="142"/>
      <c r="U256" s="142"/>
      <c r="V256" s="142"/>
      <c r="W256" s="142"/>
      <c r="X256" s="142"/>
      <c r="Y256" s="142"/>
      <c r="Z256" s="142"/>
      <c r="AA256" s="55"/>
      <c r="AB256" s="55"/>
    </row>
    <row r="257" spans="1:28" ht="15.75">
      <c r="A257" s="40"/>
      <c r="B257" s="46" t="s">
        <v>327</v>
      </c>
      <c r="C257" s="93"/>
      <c r="D257" s="94"/>
      <c r="E257" s="94"/>
      <c r="F257" s="94"/>
      <c r="G257" s="94"/>
      <c r="H257" s="94"/>
      <c r="I257" s="94"/>
      <c r="J257" s="141"/>
      <c r="K257" s="141"/>
      <c r="L257" s="94"/>
      <c r="M257" s="142"/>
      <c r="N257" s="142"/>
      <c r="O257" s="142"/>
      <c r="P257" s="142"/>
      <c r="Q257" s="162"/>
      <c r="R257" s="142"/>
      <c r="S257" s="142"/>
      <c r="T257" s="142"/>
      <c r="U257" s="142"/>
      <c r="V257" s="142"/>
      <c r="W257" s="142"/>
      <c r="X257" s="142"/>
      <c r="Y257" s="142"/>
      <c r="Z257" s="142"/>
      <c r="AA257" s="55"/>
      <c r="AB257" s="55"/>
    </row>
    <row r="258" spans="1:28">
      <c r="A258" s="40"/>
      <c r="C258" s="93"/>
      <c r="D258" s="94"/>
      <c r="E258" s="94"/>
      <c r="F258" s="94"/>
      <c r="G258" s="94"/>
      <c r="H258" s="94"/>
      <c r="I258" s="94"/>
      <c r="J258" s="141"/>
      <c r="K258" s="141"/>
      <c r="L258" s="94"/>
      <c r="M258" s="142"/>
      <c r="N258" s="142"/>
      <c r="O258" s="142"/>
      <c r="P258" s="142"/>
      <c r="Q258" s="162"/>
      <c r="R258" s="142"/>
      <c r="S258" s="142"/>
      <c r="T258" s="142"/>
      <c r="U258" s="142"/>
      <c r="V258" s="142"/>
      <c r="W258" s="142"/>
      <c r="X258" s="142"/>
      <c r="Y258" s="142"/>
      <c r="Z258" s="142"/>
      <c r="AA258" s="55"/>
      <c r="AB258" s="55"/>
    </row>
    <row r="259" spans="1:28" ht="15.75">
      <c r="A259" s="53" t="s">
        <v>49</v>
      </c>
      <c r="B259" s="54"/>
      <c r="C259" s="41"/>
      <c r="D259" s="39"/>
      <c r="E259" s="39"/>
      <c r="F259" s="39"/>
      <c r="G259" s="39"/>
      <c r="H259" s="39"/>
      <c r="I259" s="39"/>
      <c r="J259" s="50"/>
      <c r="K259" s="50"/>
      <c r="L259" s="39"/>
      <c r="M259" s="52"/>
      <c r="N259" s="52"/>
      <c r="O259" s="52"/>
      <c r="P259" s="52"/>
      <c r="Q259" s="163"/>
      <c r="R259" s="52"/>
      <c r="S259" s="52"/>
      <c r="T259" s="52"/>
      <c r="U259" s="52"/>
      <c r="V259" s="52"/>
      <c r="W259" s="52"/>
      <c r="X259" s="52"/>
      <c r="Y259" s="52"/>
      <c r="Z259" s="52"/>
      <c r="AA259" s="55"/>
      <c r="AB259" s="55"/>
    </row>
    <row r="260" spans="1:28" ht="15.75">
      <c r="A260" s="56"/>
      <c r="C260" s="41"/>
      <c r="D260" s="39"/>
      <c r="E260" s="39"/>
      <c r="F260" s="39"/>
      <c r="G260" s="39"/>
      <c r="H260" s="39"/>
      <c r="I260" s="39"/>
      <c r="J260" s="50"/>
      <c r="K260" s="50"/>
      <c r="L260" s="39"/>
      <c r="M260" s="52"/>
      <c r="N260" s="52"/>
      <c r="O260" s="52"/>
      <c r="P260" s="52"/>
      <c r="Q260" s="163"/>
      <c r="R260" s="52"/>
      <c r="S260" s="52"/>
      <c r="T260" s="52"/>
      <c r="U260" s="52"/>
      <c r="V260" s="52"/>
      <c r="W260" s="52"/>
      <c r="X260" s="52"/>
      <c r="Y260" s="52"/>
      <c r="Z260" s="52"/>
      <c r="AA260" s="55"/>
      <c r="AB260" s="55"/>
    </row>
    <row r="261" spans="1:28">
      <c r="A261" s="66"/>
      <c r="C261" s="41"/>
      <c r="D261" s="39"/>
      <c r="E261" s="39"/>
      <c r="F261" s="39"/>
      <c r="G261" s="39"/>
      <c r="H261" s="39"/>
      <c r="I261" s="39"/>
      <c r="J261" s="50"/>
      <c r="K261" s="50"/>
      <c r="L261" s="39"/>
      <c r="M261" s="143"/>
      <c r="N261" s="143"/>
      <c r="O261" s="143"/>
      <c r="P261" s="143"/>
      <c r="Q261" s="164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1:28" ht="15.75">
      <c r="A262" s="53" t="s">
        <v>139</v>
      </c>
      <c r="B262" s="13"/>
      <c r="C262" s="89"/>
      <c r="D262" s="90"/>
      <c r="E262" s="90"/>
      <c r="F262" s="90"/>
      <c r="G262" s="90"/>
      <c r="H262" s="90"/>
      <c r="I262" s="90"/>
      <c r="J262" s="91"/>
      <c r="K262" s="91"/>
      <c r="L262" s="90"/>
      <c r="M262" s="143"/>
      <c r="N262" s="143"/>
      <c r="O262" s="143"/>
      <c r="P262" s="143"/>
      <c r="Q262" s="164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1:28">
      <c r="A263" s="66"/>
      <c r="C263" s="41"/>
      <c r="D263" s="39"/>
      <c r="E263" s="39"/>
      <c r="F263" s="39"/>
      <c r="G263" s="39"/>
      <c r="H263" s="39"/>
      <c r="I263" s="39"/>
      <c r="J263" s="50"/>
      <c r="K263" s="50"/>
      <c r="L263" s="39"/>
      <c r="M263" s="143"/>
      <c r="N263" s="143"/>
      <c r="O263" s="143"/>
      <c r="P263" s="143"/>
      <c r="Q263" s="164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1:28">
      <c r="A264" s="92"/>
      <c r="B264" s="58" t="s">
        <v>140</v>
      </c>
      <c r="C264" s="93"/>
      <c r="D264" s="94"/>
      <c r="E264" s="95"/>
      <c r="F264" s="95"/>
      <c r="G264" s="95"/>
      <c r="H264" s="95"/>
      <c r="I264" s="95"/>
      <c r="J264" s="96">
        <f t="shared" ref="J264:Z264" si="216">J265+J266</f>
        <v>0</v>
      </c>
      <c r="K264" s="96">
        <f t="shared" si="216"/>
        <v>0</v>
      </c>
      <c r="L264" s="96">
        <f t="shared" si="216"/>
        <v>0</v>
      </c>
      <c r="M264" s="96">
        <f t="shared" si="216"/>
        <v>2495402</v>
      </c>
      <c r="N264" s="96">
        <f t="shared" si="216"/>
        <v>2151242</v>
      </c>
      <c r="O264" s="96">
        <f t="shared" si="216"/>
        <v>0</v>
      </c>
      <c r="P264" s="96">
        <f t="shared" si="216"/>
        <v>0</v>
      </c>
      <c r="Q264" s="154">
        <f t="shared" si="216"/>
        <v>4646644</v>
      </c>
      <c r="R264" s="96">
        <f t="shared" si="216"/>
        <v>2495402</v>
      </c>
      <c r="S264" s="96">
        <f t="shared" si="216"/>
        <v>2151242</v>
      </c>
      <c r="T264" s="96">
        <f t="shared" si="216"/>
        <v>0</v>
      </c>
      <c r="U264" s="96">
        <f t="shared" si="216"/>
        <v>0</v>
      </c>
      <c r="V264" s="96">
        <f t="shared" si="216"/>
        <v>4646644</v>
      </c>
      <c r="W264" s="96">
        <f t="shared" si="216"/>
        <v>0</v>
      </c>
      <c r="X264" s="96">
        <f t="shared" si="216"/>
        <v>-4646644</v>
      </c>
      <c r="Y264" s="96">
        <f t="shared" si="216"/>
        <v>-586091</v>
      </c>
      <c r="Z264" s="96">
        <f t="shared" si="216"/>
        <v>0</v>
      </c>
      <c r="AA264" s="55"/>
      <c r="AB264" s="55"/>
    </row>
    <row r="265" spans="1:28">
      <c r="A265" s="66"/>
      <c r="B265" s="59" t="s">
        <v>141</v>
      </c>
      <c r="C265" s="60" t="s">
        <v>141</v>
      </c>
      <c r="D265" s="61" t="s">
        <v>142</v>
      </c>
      <c r="E265" s="61"/>
      <c r="F265" s="61"/>
      <c r="G265" s="61"/>
      <c r="H265" s="61"/>
      <c r="I265" s="61"/>
      <c r="J265" s="133">
        <f>+J140</f>
        <v>0</v>
      </c>
      <c r="K265" s="133">
        <f t="shared" ref="K265:L265" si="217">+K140+K20</f>
        <v>0</v>
      </c>
      <c r="L265" s="133">
        <f t="shared" si="217"/>
        <v>0</v>
      </c>
      <c r="M265" s="133">
        <f>+M140+M20</f>
        <v>2495402</v>
      </c>
      <c r="N265" s="133">
        <f t="shared" ref="N265:Z265" si="218">+N140+N20</f>
        <v>2151242</v>
      </c>
      <c r="O265" s="133">
        <f t="shared" si="218"/>
        <v>0</v>
      </c>
      <c r="P265" s="133">
        <f t="shared" si="218"/>
        <v>0</v>
      </c>
      <c r="Q265" s="133">
        <f t="shared" si="218"/>
        <v>4646644</v>
      </c>
      <c r="R265" s="133">
        <f t="shared" si="218"/>
        <v>2495402</v>
      </c>
      <c r="S265" s="133">
        <f t="shared" si="218"/>
        <v>2151242</v>
      </c>
      <c r="T265" s="133">
        <f t="shared" si="218"/>
        <v>0</v>
      </c>
      <c r="U265" s="133">
        <f t="shared" si="218"/>
        <v>0</v>
      </c>
      <c r="V265" s="133">
        <f t="shared" si="218"/>
        <v>4646644</v>
      </c>
      <c r="W265" s="133">
        <f t="shared" si="218"/>
        <v>0</v>
      </c>
      <c r="X265" s="133">
        <f t="shared" si="218"/>
        <v>-4646644</v>
      </c>
      <c r="Y265" s="133">
        <f t="shared" si="218"/>
        <v>-586091</v>
      </c>
      <c r="Z265" s="133">
        <f t="shared" si="218"/>
        <v>0</v>
      </c>
      <c r="AA265" s="55"/>
      <c r="AB265" s="55"/>
    </row>
    <row r="266" spans="1:28">
      <c r="A266" s="66"/>
      <c r="B266" s="59" t="s">
        <v>143</v>
      </c>
      <c r="C266" s="60" t="s">
        <v>143</v>
      </c>
      <c r="D266" s="61" t="s">
        <v>144</v>
      </c>
      <c r="E266" s="61"/>
      <c r="F266" s="61"/>
      <c r="G266" s="61"/>
      <c r="H266" s="61"/>
      <c r="I266" s="61"/>
      <c r="J266" s="133">
        <f>+J141</f>
        <v>0</v>
      </c>
      <c r="K266" s="133">
        <f t="shared" ref="K266:Z266" si="219">+K141</f>
        <v>0</v>
      </c>
      <c r="L266" s="133">
        <f t="shared" si="219"/>
        <v>0</v>
      </c>
      <c r="M266" s="133">
        <f t="shared" si="219"/>
        <v>0</v>
      </c>
      <c r="N266" s="133">
        <f t="shared" si="219"/>
        <v>0</v>
      </c>
      <c r="O266" s="133">
        <f t="shared" si="219"/>
        <v>0</v>
      </c>
      <c r="P266" s="133">
        <f t="shared" si="219"/>
        <v>0</v>
      </c>
      <c r="Q266" s="133">
        <f t="shared" si="219"/>
        <v>0</v>
      </c>
      <c r="R266" s="133">
        <f t="shared" si="219"/>
        <v>0</v>
      </c>
      <c r="S266" s="133">
        <f t="shared" si="219"/>
        <v>0</v>
      </c>
      <c r="T266" s="133">
        <f t="shared" si="219"/>
        <v>0</v>
      </c>
      <c r="U266" s="133">
        <f t="shared" si="219"/>
        <v>0</v>
      </c>
      <c r="V266" s="133">
        <f t="shared" si="219"/>
        <v>0</v>
      </c>
      <c r="W266" s="133">
        <f t="shared" si="219"/>
        <v>0</v>
      </c>
      <c r="X266" s="133">
        <f t="shared" si="219"/>
        <v>0</v>
      </c>
      <c r="Y266" s="133">
        <f t="shared" si="219"/>
        <v>0</v>
      </c>
      <c r="Z266" s="133">
        <f t="shared" si="219"/>
        <v>0</v>
      </c>
      <c r="AA266" s="55"/>
      <c r="AB266" s="55"/>
    </row>
    <row r="267" spans="1:28">
      <c r="A267" s="97"/>
      <c r="B267" s="58" t="s">
        <v>145</v>
      </c>
      <c r="C267" s="98"/>
      <c r="D267" s="99"/>
      <c r="E267" s="100"/>
      <c r="F267" s="100"/>
      <c r="G267" s="100"/>
      <c r="H267" s="100"/>
      <c r="I267" s="100"/>
      <c r="J267" s="96">
        <f t="shared" ref="J267:Z267" si="220">J268+J269</f>
        <v>0</v>
      </c>
      <c r="K267" s="96">
        <f t="shared" si="220"/>
        <v>0</v>
      </c>
      <c r="L267" s="96">
        <f t="shared" si="220"/>
        <v>0</v>
      </c>
      <c r="M267" s="96">
        <f t="shared" si="220"/>
        <v>745293</v>
      </c>
      <c r="N267" s="96">
        <f t="shared" si="220"/>
        <v>1487875.3</v>
      </c>
      <c r="O267" s="96">
        <f t="shared" si="220"/>
        <v>0</v>
      </c>
      <c r="P267" s="96">
        <f t="shared" si="220"/>
        <v>0</v>
      </c>
      <c r="Q267" s="154">
        <f t="shared" si="220"/>
        <v>2233168.2999999998</v>
      </c>
      <c r="R267" s="96">
        <f t="shared" si="220"/>
        <v>9165</v>
      </c>
      <c r="S267" s="96">
        <f t="shared" si="220"/>
        <v>814560.9</v>
      </c>
      <c r="T267" s="96">
        <f t="shared" si="220"/>
        <v>0</v>
      </c>
      <c r="U267" s="96">
        <f t="shared" si="220"/>
        <v>0</v>
      </c>
      <c r="V267" s="96">
        <f t="shared" si="220"/>
        <v>823725.9</v>
      </c>
      <c r="W267" s="96">
        <f t="shared" si="220"/>
        <v>0</v>
      </c>
      <c r="X267" s="96">
        <f t="shared" si="220"/>
        <v>-2233168.2999999998</v>
      </c>
      <c r="Y267" s="96">
        <f t="shared" si="220"/>
        <v>0</v>
      </c>
      <c r="Z267" s="96">
        <f t="shared" si="220"/>
        <v>0</v>
      </c>
      <c r="AA267" s="55"/>
      <c r="AB267" s="55"/>
    </row>
    <row r="268" spans="1:28">
      <c r="A268" s="57"/>
      <c r="B268" s="58"/>
      <c r="C268" s="60" t="s">
        <v>146</v>
      </c>
      <c r="D268" s="61" t="s">
        <v>147</v>
      </c>
      <c r="E268" s="61"/>
      <c r="F268" s="61"/>
      <c r="G268" s="61"/>
      <c r="H268" s="61"/>
      <c r="I268" s="61"/>
      <c r="J268" s="133">
        <f>+J143</f>
        <v>0</v>
      </c>
      <c r="K268" s="133">
        <f t="shared" ref="K268:L268" si="221">+K143+K23</f>
        <v>0</v>
      </c>
      <c r="L268" s="133">
        <f t="shared" si="221"/>
        <v>0</v>
      </c>
      <c r="M268" s="133">
        <f>+M143+M23</f>
        <v>745293</v>
      </c>
      <c r="N268" s="133">
        <f t="shared" ref="N268:V268" si="222">+N143+N23</f>
        <v>1487875.3</v>
      </c>
      <c r="O268" s="133">
        <f t="shared" si="222"/>
        <v>0</v>
      </c>
      <c r="P268" s="133">
        <f t="shared" si="222"/>
        <v>0</v>
      </c>
      <c r="Q268" s="133">
        <f t="shared" si="222"/>
        <v>2233168.2999999998</v>
      </c>
      <c r="R268" s="133">
        <f t="shared" si="222"/>
        <v>9165</v>
      </c>
      <c r="S268" s="133">
        <f t="shared" si="222"/>
        <v>814560.9</v>
      </c>
      <c r="T268" s="133">
        <f t="shared" si="222"/>
        <v>0</v>
      </c>
      <c r="U268" s="133">
        <f t="shared" si="222"/>
        <v>0</v>
      </c>
      <c r="V268" s="133">
        <f t="shared" si="222"/>
        <v>823725.9</v>
      </c>
      <c r="W268" s="133">
        <f t="shared" ref="W268:Z268" si="223">+W143+W23</f>
        <v>0</v>
      </c>
      <c r="X268" s="133">
        <f t="shared" si="223"/>
        <v>-2233168.2999999998</v>
      </c>
      <c r="Y268" s="133">
        <f t="shared" si="223"/>
        <v>0</v>
      </c>
      <c r="Z268" s="133">
        <f t="shared" si="223"/>
        <v>0</v>
      </c>
      <c r="AA268" s="55"/>
      <c r="AB268" s="55"/>
    </row>
    <row r="269" spans="1:28">
      <c r="A269" s="57"/>
      <c r="B269" s="58"/>
      <c r="C269" s="60" t="s">
        <v>148</v>
      </c>
      <c r="D269" s="61" t="s">
        <v>149</v>
      </c>
      <c r="E269" s="61"/>
      <c r="F269" s="61"/>
      <c r="G269" s="61"/>
      <c r="H269" s="61"/>
      <c r="I269" s="61"/>
      <c r="J269" s="133">
        <f>+J144</f>
        <v>0</v>
      </c>
      <c r="K269" s="133">
        <f t="shared" ref="K269:L269" si="224">+K144+K24</f>
        <v>0</v>
      </c>
      <c r="L269" s="133">
        <f t="shared" si="224"/>
        <v>0</v>
      </c>
      <c r="M269" s="133">
        <f>+M144+M24</f>
        <v>0</v>
      </c>
      <c r="N269" s="133">
        <f t="shared" ref="N269:V269" si="225">+N144+N24</f>
        <v>0</v>
      </c>
      <c r="O269" s="133">
        <f t="shared" si="225"/>
        <v>0</v>
      </c>
      <c r="P269" s="133">
        <f t="shared" si="225"/>
        <v>0</v>
      </c>
      <c r="Q269" s="133">
        <f t="shared" si="225"/>
        <v>0</v>
      </c>
      <c r="R269" s="133">
        <f t="shared" si="225"/>
        <v>0</v>
      </c>
      <c r="S269" s="133">
        <f t="shared" si="225"/>
        <v>0</v>
      </c>
      <c r="T269" s="133">
        <f t="shared" si="225"/>
        <v>0</v>
      </c>
      <c r="U269" s="133">
        <f t="shared" si="225"/>
        <v>0</v>
      </c>
      <c r="V269" s="133">
        <f t="shared" si="225"/>
        <v>0</v>
      </c>
      <c r="W269" s="133">
        <f t="shared" ref="W269:Z269" si="226">+W144+W24</f>
        <v>0</v>
      </c>
      <c r="X269" s="133">
        <f t="shared" si="226"/>
        <v>0</v>
      </c>
      <c r="Y269" s="133">
        <f t="shared" si="226"/>
        <v>0</v>
      </c>
      <c r="Z269" s="133">
        <f t="shared" si="226"/>
        <v>0</v>
      </c>
      <c r="AA269" s="55"/>
      <c r="AB269" s="55"/>
    </row>
    <row r="270" spans="1:28">
      <c r="A270" s="101"/>
      <c r="B270" s="58" t="s">
        <v>150</v>
      </c>
      <c r="C270" s="103"/>
      <c r="D270" s="99"/>
      <c r="E270" s="100"/>
      <c r="F270" s="100"/>
      <c r="G270" s="100"/>
      <c r="H270" s="100"/>
      <c r="I270" s="100"/>
      <c r="J270" s="96">
        <f t="shared" ref="J270:Z270" si="227">SUM(J271:J277)</f>
        <v>0</v>
      </c>
      <c r="K270" s="96">
        <f t="shared" si="227"/>
        <v>0</v>
      </c>
      <c r="L270" s="104">
        <f t="shared" si="227"/>
        <v>0</v>
      </c>
      <c r="M270" s="104">
        <f t="shared" si="227"/>
        <v>0</v>
      </c>
      <c r="N270" s="104">
        <f t="shared" si="227"/>
        <v>430541</v>
      </c>
      <c r="O270" s="104">
        <f t="shared" si="227"/>
        <v>0</v>
      </c>
      <c r="P270" s="104">
        <f t="shared" si="227"/>
        <v>0</v>
      </c>
      <c r="Q270" s="157">
        <f t="shared" si="227"/>
        <v>430541</v>
      </c>
      <c r="R270" s="104">
        <f t="shared" si="227"/>
        <v>0</v>
      </c>
      <c r="S270" s="104">
        <f t="shared" si="227"/>
        <v>274681.90000000002</v>
      </c>
      <c r="T270" s="104">
        <f t="shared" si="227"/>
        <v>0</v>
      </c>
      <c r="U270" s="104">
        <f t="shared" si="227"/>
        <v>0</v>
      </c>
      <c r="V270" s="104">
        <f t="shared" si="227"/>
        <v>274681.90000000002</v>
      </c>
      <c r="W270" s="104">
        <f t="shared" si="227"/>
        <v>0</v>
      </c>
      <c r="X270" s="104">
        <f t="shared" si="227"/>
        <v>-430541</v>
      </c>
      <c r="Y270" s="104">
        <f t="shared" si="227"/>
        <v>0</v>
      </c>
      <c r="Z270" s="104">
        <f t="shared" si="227"/>
        <v>0</v>
      </c>
      <c r="AA270" s="55"/>
      <c r="AB270" s="55"/>
    </row>
    <row r="271" spans="1:28">
      <c r="A271" s="57"/>
      <c r="B271" s="58"/>
      <c r="C271" s="60" t="s">
        <v>151</v>
      </c>
      <c r="D271" s="61" t="s">
        <v>152</v>
      </c>
      <c r="E271" s="61"/>
      <c r="F271" s="61"/>
      <c r="G271" s="61"/>
      <c r="H271" s="61"/>
      <c r="I271" s="61"/>
      <c r="J271" s="133">
        <f t="shared" ref="J271:J277" si="228">+J146</f>
        <v>0</v>
      </c>
      <c r="K271" s="133">
        <f t="shared" ref="K271:L271" si="229">+K146+K26</f>
        <v>0</v>
      </c>
      <c r="L271" s="133">
        <f t="shared" si="229"/>
        <v>0</v>
      </c>
      <c r="M271" s="133">
        <f t="shared" ref="M271:M277" si="230">+M146+M26</f>
        <v>0</v>
      </c>
      <c r="N271" s="133">
        <f t="shared" ref="N271:V271" si="231">+N146+N26</f>
        <v>416141</v>
      </c>
      <c r="O271" s="133">
        <f t="shared" si="231"/>
        <v>0</v>
      </c>
      <c r="P271" s="133">
        <f t="shared" si="231"/>
        <v>0</v>
      </c>
      <c r="Q271" s="133">
        <f t="shared" si="231"/>
        <v>416141</v>
      </c>
      <c r="R271" s="133">
        <f t="shared" si="231"/>
        <v>0</v>
      </c>
      <c r="S271" s="133">
        <f t="shared" si="231"/>
        <v>274681.90000000002</v>
      </c>
      <c r="T271" s="133">
        <f t="shared" si="231"/>
        <v>0</v>
      </c>
      <c r="U271" s="133">
        <f t="shared" si="231"/>
        <v>0</v>
      </c>
      <c r="V271" s="133">
        <f t="shared" si="231"/>
        <v>274681.90000000002</v>
      </c>
      <c r="W271" s="133">
        <f t="shared" ref="W271:Z271" si="232">+W146+W26</f>
        <v>0</v>
      </c>
      <c r="X271" s="133">
        <f t="shared" si="232"/>
        <v>-416141</v>
      </c>
      <c r="Y271" s="133">
        <f t="shared" si="232"/>
        <v>0</v>
      </c>
      <c r="Z271" s="133">
        <f t="shared" si="232"/>
        <v>0</v>
      </c>
      <c r="AA271" s="55"/>
      <c r="AB271" s="55"/>
    </row>
    <row r="272" spans="1:28">
      <c r="A272" s="57"/>
      <c r="B272" s="58"/>
      <c r="C272" s="60" t="s">
        <v>153</v>
      </c>
      <c r="D272" s="61" t="s">
        <v>154</v>
      </c>
      <c r="E272" s="61"/>
      <c r="F272" s="61"/>
      <c r="G272" s="61"/>
      <c r="H272" s="61"/>
      <c r="I272" s="61"/>
      <c r="J272" s="133">
        <f t="shared" si="228"/>
        <v>0</v>
      </c>
      <c r="K272" s="133">
        <f t="shared" ref="K272:L272" si="233">+K147+K27</f>
        <v>0</v>
      </c>
      <c r="L272" s="133">
        <f t="shared" si="233"/>
        <v>0</v>
      </c>
      <c r="M272" s="133">
        <f t="shared" si="230"/>
        <v>0</v>
      </c>
      <c r="N272" s="133">
        <f t="shared" ref="N272:V272" si="234">+N147+N27</f>
        <v>14400</v>
      </c>
      <c r="O272" s="133">
        <f t="shared" si="234"/>
        <v>0</v>
      </c>
      <c r="P272" s="133">
        <f t="shared" si="234"/>
        <v>0</v>
      </c>
      <c r="Q272" s="133">
        <f t="shared" si="234"/>
        <v>14400</v>
      </c>
      <c r="R272" s="133">
        <f t="shared" si="234"/>
        <v>0</v>
      </c>
      <c r="S272" s="133">
        <f t="shared" si="234"/>
        <v>0</v>
      </c>
      <c r="T272" s="133">
        <f t="shared" si="234"/>
        <v>0</v>
      </c>
      <c r="U272" s="133">
        <f t="shared" si="234"/>
        <v>0</v>
      </c>
      <c r="V272" s="133">
        <f t="shared" si="234"/>
        <v>0</v>
      </c>
      <c r="W272" s="133">
        <f t="shared" ref="W272:Z272" si="235">+W147+W27</f>
        <v>0</v>
      </c>
      <c r="X272" s="133">
        <f t="shared" si="235"/>
        <v>-14400</v>
      </c>
      <c r="Y272" s="133">
        <f t="shared" si="235"/>
        <v>0</v>
      </c>
      <c r="Z272" s="133">
        <f t="shared" si="235"/>
        <v>0</v>
      </c>
      <c r="AA272" s="55"/>
      <c r="AB272" s="55"/>
    </row>
    <row r="273" spans="1:28">
      <c r="A273" s="57"/>
      <c r="B273" s="58"/>
      <c r="C273" s="60" t="s">
        <v>155</v>
      </c>
      <c r="D273" s="61" t="s">
        <v>156</v>
      </c>
      <c r="E273" s="61"/>
      <c r="F273" s="61"/>
      <c r="G273" s="61"/>
      <c r="H273" s="61"/>
      <c r="I273" s="61"/>
      <c r="J273" s="133">
        <f t="shared" si="228"/>
        <v>0</v>
      </c>
      <c r="K273" s="133">
        <f t="shared" ref="K273:L273" si="236">+K148+K28</f>
        <v>0</v>
      </c>
      <c r="L273" s="133">
        <f t="shared" si="236"/>
        <v>0</v>
      </c>
      <c r="M273" s="133">
        <f t="shared" si="230"/>
        <v>0</v>
      </c>
      <c r="N273" s="133">
        <f t="shared" ref="N273:V273" si="237">+N148+N28</f>
        <v>0</v>
      </c>
      <c r="O273" s="133">
        <f t="shared" si="237"/>
        <v>0</v>
      </c>
      <c r="P273" s="133">
        <f t="shared" si="237"/>
        <v>0</v>
      </c>
      <c r="Q273" s="133">
        <f t="shared" si="237"/>
        <v>0</v>
      </c>
      <c r="R273" s="133">
        <f t="shared" si="237"/>
        <v>0</v>
      </c>
      <c r="S273" s="133">
        <f t="shared" si="237"/>
        <v>0</v>
      </c>
      <c r="T273" s="133">
        <f t="shared" si="237"/>
        <v>0</v>
      </c>
      <c r="U273" s="133">
        <f t="shared" si="237"/>
        <v>0</v>
      </c>
      <c r="V273" s="133">
        <f t="shared" si="237"/>
        <v>0</v>
      </c>
      <c r="W273" s="133">
        <f t="shared" ref="W273:Z273" si="238">+W148+W28</f>
        <v>0</v>
      </c>
      <c r="X273" s="133">
        <f t="shared" si="238"/>
        <v>0</v>
      </c>
      <c r="Y273" s="133">
        <f t="shared" si="238"/>
        <v>0</v>
      </c>
      <c r="Z273" s="133">
        <f t="shared" si="238"/>
        <v>0</v>
      </c>
      <c r="AA273" s="55"/>
      <c r="AB273" s="55"/>
    </row>
    <row r="274" spans="1:28">
      <c r="A274" s="57"/>
      <c r="B274" s="58"/>
      <c r="C274" s="60" t="s">
        <v>157</v>
      </c>
      <c r="D274" s="61" t="s">
        <v>158</v>
      </c>
      <c r="E274" s="61"/>
      <c r="F274" s="61"/>
      <c r="G274" s="61"/>
      <c r="H274" s="61"/>
      <c r="I274" s="61"/>
      <c r="J274" s="133">
        <f t="shared" si="228"/>
        <v>0</v>
      </c>
      <c r="K274" s="133">
        <f t="shared" ref="K274:L274" si="239">+K149+K29</f>
        <v>0</v>
      </c>
      <c r="L274" s="133">
        <f t="shared" si="239"/>
        <v>0</v>
      </c>
      <c r="M274" s="133">
        <f t="shared" si="230"/>
        <v>0</v>
      </c>
      <c r="N274" s="133">
        <f t="shared" ref="N274:V274" si="240">+N149+N29</f>
        <v>0</v>
      </c>
      <c r="O274" s="133">
        <f t="shared" si="240"/>
        <v>0</v>
      </c>
      <c r="P274" s="133">
        <f t="shared" si="240"/>
        <v>0</v>
      </c>
      <c r="Q274" s="133">
        <f t="shared" si="240"/>
        <v>0</v>
      </c>
      <c r="R274" s="133">
        <f t="shared" si="240"/>
        <v>0</v>
      </c>
      <c r="S274" s="133">
        <f t="shared" si="240"/>
        <v>0</v>
      </c>
      <c r="T274" s="133">
        <f t="shared" si="240"/>
        <v>0</v>
      </c>
      <c r="U274" s="133">
        <f t="shared" si="240"/>
        <v>0</v>
      </c>
      <c r="V274" s="133">
        <f t="shared" si="240"/>
        <v>0</v>
      </c>
      <c r="W274" s="133">
        <f t="shared" ref="W274:Z274" si="241">+W149+W29</f>
        <v>0</v>
      </c>
      <c r="X274" s="133">
        <f t="shared" si="241"/>
        <v>0</v>
      </c>
      <c r="Y274" s="133">
        <f t="shared" si="241"/>
        <v>0</v>
      </c>
      <c r="Z274" s="133">
        <f t="shared" si="241"/>
        <v>0</v>
      </c>
      <c r="AA274" s="55"/>
      <c r="AB274" s="55"/>
    </row>
    <row r="275" spans="1:28">
      <c r="A275" s="57"/>
      <c r="B275" s="58"/>
      <c r="C275" s="60" t="s">
        <v>159</v>
      </c>
      <c r="D275" s="61" t="s">
        <v>160</v>
      </c>
      <c r="E275" s="61"/>
      <c r="F275" s="61"/>
      <c r="G275" s="61"/>
      <c r="H275" s="61"/>
      <c r="I275" s="61"/>
      <c r="J275" s="133">
        <f t="shared" si="228"/>
        <v>0</v>
      </c>
      <c r="K275" s="133">
        <f t="shared" ref="K275:L275" si="242">+K150+K30</f>
        <v>0</v>
      </c>
      <c r="L275" s="133">
        <f t="shared" si="242"/>
        <v>0</v>
      </c>
      <c r="M275" s="133">
        <f t="shared" si="230"/>
        <v>0</v>
      </c>
      <c r="N275" s="133">
        <f t="shared" ref="N275:V275" si="243">+N150+N30</f>
        <v>0</v>
      </c>
      <c r="O275" s="133">
        <f t="shared" si="243"/>
        <v>0</v>
      </c>
      <c r="P275" s="133">
        <f t="shared" si="243"/>
        <v>0</v>
      </c>
      <c r="Q275" s="133">
        <f t="shared" si="243"/>
        <v>0</v>
      </c>
      <c r="R275" s="133">
        <f t="shared" si="243"/>
        <v>0</v>
      </c>
      <c r="S275" s="133">
        <f t="shared" si="243"/>
        <v>0</v>
      </c>
      <c r="T275" s="133">
        <f t="shared" si="243"/>
        <v>0</v>
      </c>
      <c r="U275" s="133">
        <f t="shared" si="243"/>
        <v>0</v>
      </c>
      <c r="V275" s="133">
        <f t="shared" si="243"/>
        <v>0</v>
      </c>
      <c r="W275" s="133">
        <f t="shared" ref="W275:Z275" si="244">+W150+W30</f>
        <v>0</v>
      </c>
      <c r="X275" s="133">
        <f t="shared" si="244"/>
        <v>0</v>
      </c>
      <c r="Y275" s="133">
        <f t="shared" si="244"/>
        <v>0</v>
      </c>
      <c r="Z275" s="133">
        <f t="shared" si="244"/>
        <v>0</v>
      </c>
      <c r="AA275" s="55"/>
      <c r="AB275" s="55"/>
    </row>
    <row r="276" spans="1:28">
      <c r="A276" s="57"/>
      <c r="B276" s="58"/>
      <c r="C276" s="60" t="s">
        <v>161</v>
      </c>
      <c r="D276" s="61" t="s">
        <v>162</v>
      </c>
      <c r="E276" s="61"/>
      <c r="F276" s="61"/>
      <c r="G276" s="61"/>
      <c r="H276" s="61"/>
      <c r="I276" s="61"/>
      <c r="J276" s="133">
        <f t="shared" si="228"/>
        <v>0</v>
      </c>
      <c r="K276" s="133">
        <f t="shared" ref="K276:L276" si="245">+K151+K31</f>
        <v>0</v>
      </c>
      <c r="L276" s="133">
        <f t="shared" si="245"/>
        <v>0</v>
      </c>
      <c r="M276" s="133">
        <f t="shared" si="230"/>
        <v>0</v>
      </c>
      <c r="N276" s="133">
        <f t="shared" ref="N276:V276" si="246">+N151+N31</f>
        <v>0</v>
      </c>
      <c r="O276" s="133">
        <f t="shared" si="246"/>
        <v>0</v>
      </c>
      <c r="P276" s="133">
        <f t="shared" si="246"/>
        <v>0</v>
      </c>
      <c r="Q276" s="133">
        <f t="shared" si="246"/>
        <v>0</v>
      </c>
      <c r="R276" s="133">
        <f t="shared" si="246"/>
        <v>0</v>
      </c>
      <c r="S276" s="133">
        <f t="shared" si="246"/>
        <v>0</v>
      </c>
      <c r="T276" s="133">
        <f t="shared" si="246"/>
        <v>0</v>
      </c>
      <c r="U276" s="133">
        <f t="shared" si="246"/>
        <v>0</v>
      </c>
      <c r="V276" s="133">
        <f t="shared" si="246"/>
        <v>0</v>
      </c>
      <c r="W276" s="133">
        <f t="shared" ref="W276:Z276" si="247">+W151+W31</f>
        <v>0</v>
      </c>
      <c r="X276" s="133">
        <f t="shared" si="247"/>
        <v>0</v>
      </c>
      <c r="Y276" s="133">
        <f t="shared" si="247"/>
        <v>0</v>
      </c>
      <c r="Z276" s="133">
        <f t="shared" si="247"/>
        <v>0</v>
      </c>
      <c r="AA276" s="55"/>
      <c r="AB276" s="55"/>
    </row>
    <row r="277" spans="1:28">
      <c r="A277" s="57"/>
      <c r="B277" s="58"/>
      <c r="C277" s="60" t="s">
        <v>163</v>
      </c>
      <c r="D277" s="61" t="s">
        <v>164</v>
      </c>
      <c r="E277" s="61"/>
      <c r="F277" s="61"/>
      <c r="G277" s="61"/>
      <c r="H277" s="61"/>
      <c r="I277" s="61"/>
      <c r="J277" s="133">
        <f t="shared" si="228"/>
        <v>0</v>
      </c>
      <c r="K277" s="133">
        <f t="shared" ref="K277:L277" si="248">+K152+K32</f>
        <v>0</v>
      </c>
      <c r="L277" s="133">
        <f t="shared" si="248"/>
        <v>0</v>
      </c>
      <c r="M277" s="133">
        <f t="shared" si="230"/>
        <v>0</v>
      </c>
      <c r="N277" s="133">
        <f t="shared" ref="N277:V277" si="249">+N152+N32</f>
        <v>0</v>
      </c>
      <c r="O277" s="133">
        <f t="shared" si="249"/>
        <v>0</v>
      </c>
      <c r="P277" s="133">
        <f t="shared" si="249"/>
        <v>0</v>
      </c>
      <c r="Q277" s="133">
        <f t="shared" si="249"/>
        <v>0</v>
      </c>
      <c r="R277" s="133">
        <f t="shared" si="249"/>
        <v>0</v>
      </c>
      <c r="S277" s="133">
        <f t="shared" si="249"/>
        <v>0</v>
      </c>
      <c r="T277" s="133">
        <f t="shared" si="249"/>
        <v>0</v>
      </c>
      <c r="U277" s="133">
        <f t="shared" si="249"/>
        <v>0</v>
      </c>
      <c r="V277" s="133">
        <f t="shared" si="249"/>
        <v>0</v>
      </c>
      <c r="W277" s="133">
        <f t="shared" ref="W277:Z277" si="250">+W152+W32</f>
        <v>0</v>
      </c>
      <c r="X277" s="133">
        <f t="shared" si="250"/>
        <v>0</v>
      </c>
      <c r="Y277" s="133">
        <f t="shared" si="250"/>
        <v>0</v>
      </c>
      <c r="Z277" s="133">
        <f t="shared" si="250"/>
        <v>0</v>
      </c>
      <c r="AA277" s="55"/>
      <c r="AB277" s="55"/>
    </row>
    <row r="278" spans="1:28">
      <c r="A278" s="97"/>
      <c r="B278" s="58" t="s">
        <v>165</v>
      </c>
      <c r="C278" s="98"/>
      <c r="D278" s="99"/>
      <c r="E278" s="100"/>
      <c r="F278" s="100"/>
      <c r="G278" s="100"/>
      <c r="H278" s="100"/>
      <c r="I278" s="100"/>
      <c r="J278" s="96">
        <f t="shared" ref="J278:Z278" si="251">J279+J280</f>
        <v>0</v>
      </c>
      <c r="K278" s="96">
        <f t="shared" si="251"/>
        <v>0</v>
      </c>
      <c r="L278" s="96">
        <f t="shared" si="251"/>
        <v>0</v>
      </c>
      <c r="M278" s="96">
        <f t="shared" si="251"/>
        <v>60941.61</v>
      </c>
      <c r="N278" s="96">
        <f t="shared" si="251"/>
        <v>47058.39</v>
      </c>
      <c r="O278" s="96">
        <f t="shared" si="251"/>
        <v>0</v>
      </c>
      <c r="P278" s="96">
        <f t="shared" si="251"/>
        <v>0</v>
      </c>
      <c r="Q278" s="154">
        <f t="shared" si="251"/>
        <v>108000</v>
      </c>
      <c r="R278" s="96">
        <f t="shared" si="251"/>
        <v>54979.61</v>
      </c>
      <c r="S278" s="96">
        <f t="shared" si="251"/>
        <v>42537.23</v>
      </c>
      <c r="T278" s="96">
        <f t="shared" si="251"/>
        <v>0</v>
      </c>
      <c r="U278" s="96">
        <f t="shared" si="251"/>
        <v>0</v>
      </c>
      <c r="V278" s="96">
        <f t="shared" si="251"/>
        <v>97516.84</v>
      </c>
      <c r="W278" s="96">
        <f t="shared" si="251"/>
        <v>0</v>
      </c>
      <c r="X278" s="96">
        <f t="shared" si="251"/>
        <v>-108000</v>
      </c>
      <c r="Y278" s="96">
        <f t="shared" si="251"/>
        <v>0</v>
      </c>
      <c r="Z278" s="96">
        <f t="shared" si="251"/>
        <v>0</v>
      </c>
      <c r="AA278" s="55"/>
      <c r="AB278" s="55"/>
    </row>
    <row r="279" spans="1:28">
      <c r="A279" s="57"/>
      <c r="B279" s="58"/>
      <c r="C279" s="60" t="s">
        <v>166</v>
      </c>
      <c r="D279" s="61" t="s">
        <v>167</v>
      </c>
      <c r="E279" s="61"/>
      <c r="F279" s="61"/>
      <c r="G279" s="61"/>
      <c r="H279" s="61"/>
      <c r="I279" s="61"/>
      <c r="J279" s="133">
        <f>+J154</f>
        <v>0</v>
      </c>
      <c r="K279" s="133">
        <f t="shared" ref="K279:L279" si="252">+K154+K34</f>
        <v>0</v>
      </c>
      <c r="L279" s="133">
        <f t="shared" si="252"/>
        <v>0</v>
      </c>
      <c r="M279" s="133">
        <f>+M154+M34</f>
        <v>619.36</v>
      </c>
      <c r="N279" s="133">
        <f t="shared" ref="N279:V279" si="253">+N154+N34</f>
        <v>11380.64</v>
      </c>
      <c r="O279" s="133">
        <f t="shared" si="253"/>
        <v>0</v>
      </c>
      <c r="P279" s="133">
        <f t="shared" si="253"/>
        <v>0</v>
      </c>
      <c r="Q279" s="133">
        <f t="shared" si="253"/>
        <v>12000</v>
      </c>
      <c r="R279" s="133">
        <f t="shared" si="253"/>
        <v>619.36</v>
      </c>
      <c r="S279" s="133">
        <f t="shared" si="253"/>
        <v>897.48</v>
      </c>
      <c r="T279" s="133">
        <f t="shared" si="253"/>
        <v>0</v>
      </c>
      <c r="U279" s="133">
        <f t="shared" si="253"/>
        <v>0</v>
      </c>
      <c r="V279" s="133">
        <f t="shared" si="253"/>
        <v>1516.8400000000001</v>
      </c>
      <c r="W279" s="133">
        <f t="shared" ref="W279:Z279" si="254">+W154+W34</f>
        <v>0</v>
      </c>
      <c r="X279" s="133">
        <f t="shared" si="254"/>
        <v>-12000</v>
      </c>
      <c r="Y279" s="133">
        <f t="shared" si="254"/>
        <v>0</v>
      </c>
      <c r="Z279" s="133">
        <f t="shared" si="254"/>
        <v>0</v>
      </c>
      <c r="AA279" s="55"/>
      <c r="AB279" s="55"/>
    </row>
    <row r="280" spans="1:28">
      <c r="A280" s="57"/>
      <c r="B280" s="58"/>
      <c r="C280" s="60" t="s">
        <v>168</v>
      </c>
      <c r="D280" s="61" t="s">
        <v>169</v>
      </c>
      <c r="E280" s="61"/>
      <c r="F280" s="61"/>
      <c r="G280" s="61"/>
      <c r="H280" s="61"/>
      <c r="I280" s="61"/>
      <c r="J280" s="133">
        <f>+J155</f>
        <v>0</v>
      </c>
      <c r="K280" s="133">
        <f t="shared" ref="K280:L280" si="255">+K155+K35</f>
        <v>0</v>
      </c>
      <c r="L280" s="133">
        <f t="shared" si="255"/>
        <v>0</v>
      </c>
      <c r="M280" s="133">
        <f>+M155+M35</f>
        <v>60322.25</v>
      </c>
      <c r="N280" s="133">
        <f t="shared" ref="N280:V280" si="256">+N155+N35</f>
        <v>35677.75</v>
      </c>
      <c r="O280" s="133">
        <f t="shared" si="256"/>
        <v>0</v>
      </c>
      <c r="P280" s="133">
        <f t="shared" si="256"/>
        <v>0</v>
      </c>
      <c r="Q280" s="133">
        <f t="shared" si="256"/>
        <v>96000</v>
      </c>
      <c r="R280" s="133">
        <f t="shared" si="256"/>
        <v>54360.25</v>
      </c>
      <c r="S280" s="133">
        <f t="shared" si="256"/>
        <v>41639.75</v>
      </c>
      <c r="T280" s="133">
        <f t="shared" si="256"/>
        <v>0</v>
      </c>
      <c r="U280" s="133">
        <f t="shared" si="256"/>
        <v>0</v>
      </c>
      <c r="V280" s="133">
        <f t="shared" si="256"/>
        <v>96000</v>
      </c>
      <c r="W280" s="133">
        <f t="shared" ref="W280:Z280" si="257">+W155+W35</f>
        <v>0</v>
      </c>
      <c r="X280" s="133">
        <f t="shared" si="257"/>
        <v>-96000</v>
      </c>
      <c r="Y280" s="133">
        <f t="shared" si="257"/>
        <v>0</v>
      </c>
      <c r="Z280" s="133">
        <f t="shared" si="257"/>
        <v>0</v>
      </c>
      <c r="AA280" s="55"/>
      <c r="AB280" s="55"/>
    </row>
    <row r="281" spans="1:28">
      <c r="A281" s="97"/>
      <c r="B281" s="58" t="s">
        <v>170</v>
      </c>
      <c r="C281" s="98"/>
      <c r="D281" s="99"/>
      <c r="E281" s="100"/>
      <c r="F281" s="100"/>
      <c r="G281" s="100"/>
      <c r="H281" s="100"/>
      <c r="I281" s="100"/>
      <c r="J281" s="96">
        <f t="shared" ref="J281:Z281" si="258">SUM(J282:J286)</f>
        <v>0</v>
      </c>
      <c r="K281" s="96">
        <f t="shared" si="258"/>
        <v>0</v>
      </c>
      <c r="L281" s="96">
        <f t="shared" si="258"/>
        <v>0</v>
      </c>
      <c r="M281" s="96">
        <f t="shared" si="258"/>
        <v>59678.3</v>
      </c>
      <c r="N281" s="96">
        <f t="shared" si="258"/>
        <v>3662.3199999999997</v>
      </c>
      <c r="O281" s="96">
        <f t="shared" si="258"/>
        <v>0</v>
      </c>
      <c r="P281" s="96">
        <f t="shared" si="258"/>
        <v>0</v>
      </c>
      <c r="Q281" s="154">
        <f t="shared" si="258"/>
        <v>63340.62</v>
      </c>
      <c r="R281" s="96">
        <f t="shared" si="258"/>
        <v>13099.2</v>
      </c>
      <c r="S281" s="96">
        <f t="shared" si="258"/>
        <v>16286.77</v>
      </c>
      <c r="T281" s="96">
        <f t="shared" si="258"/>
        <v>0</v>
      </c>
      <c r="U281" s="96">
        <f t="shared" si="258"/>
        <v>0</v>
      </c>
      <c r="V281" s="96">
        <f t="shared" si="258"/>
        <v>29385.97</v>
      </c>
      <c r="W281" s="96">
        <f t="shared" si="258"/>
        <v>0</v>
      </c>
      <c r="X281" s="96">
        <f t="shared" si="258"/>
        <v>-63340.62</v>
      </c>
      <c r="Y281" s="96">
        <f t="shared" si="258"/>
        <v>0</v>
      </c>
      <c r="Z281" s="96">
        <f t="shared" si="258"/>
        <v>0</v>
      </c>
      <c r="AA281" s="55"/>
      <c r="AB281" s="55"/>
    </row>
    <row r="282" spans="1:28">
      <c r="A282" s="57"/>
      <c r="B282" s="58"/>
      <c r="C282" s="73" t="s">
        <v>171</v>
      </c>
      <c r="D282" s="61" t="s">
        <v>172</v>
      </c>
      <c r="E282" s="61"/>
      <c r="F282" s="61"/>
      <c r="G282" s="61"/>
      <c r="H282" s="61"/>
      <c r="I282" s="61"/>
      <c r="J282" s="133">
        <f>+J157</f>
        <v>0</v>
      </c>
      <c r="K282" s="133">
        <f t="shared" ref="K282:L282" si="259">+K157+K37</f>
        <v>0</v>
      </c>
      <c r="L282" s="133">
        <f t="shared" si="259"/>
        <v>0</v>
      </c>
      <c r="M282" s="133">
        <f>+M157+M37</f>
        <v>0</v>
      </c>
      <c r="N282" s="133">
        <f t="shared" ref="N282:V282" si="260">+N157+N37</f>
        <v>0</v>
      </c>
      <c r="O282" s="133">
        <f t="shared" si="260"/>
        <v>0</v>
      </c>
      <c r="P282" s="133">
        <f t="shared" si="260"/>
        <v>0</v>
      </c>
      <c r="Q282" s="133">
        <f t="shared" si="260"/>
        <v>0</v>
      </c>
      <c r="R282" s="133">
        <f t="shared" si="260"/>
        <v>0</v>
      </c>
      <c r="S282" s="133">
        <f t="shared" si="260"/>
        <v>0</v>
      </c>
      <c r="T282" s="133">
        <f t="shared" si="260"/>
        <v>0</v>
      </c>
      <c r="U282" s="133">
        <f t="shared" si="260"/>
        <v>0</v>
      </c>
      <c r="V282" s="133">
        <f t="shared" si="260"/>
        <v>0</v>
      </c>
      <c r="W282" s="133">
        <f t="shared" ref="W282:Z282" si="261">+W157+W37</f>
        <v>0</v>
      </c>
      <c r="X282" s="133">
        <f t="shared" ref="X282" si="262">+X157+X37</f>
        <v>0</v>
      </c>
      <c r="Y282" s="133">
        <f t="shared" si="261"/>
        <v>0</v>
      </c>
      <c r="Z282" s="133">
        <f t="shared" si="261"/>
        <v>0</v>
      </c>
      <c r="AA282" s="55"/>
      <c r="AB282" s="55"/>
    </row>
    <row r="283" spans="1:28">
      <c r="A283" s="57"/>
      <c r="B283" s="58"/>
      <c r="C283" s="73" t="s">
        <v>173</v>
      </c>
      <c r="D283" s="61" t="s">
        <v>174</v>
      </c>
      <c r="E283" s="61"/>
      <c r="F283" s="61"/>
      <c r="G283" s="61"/>
      <c r="H283" s="61"/>
      <c r="I283" s="61"/>
      <c r="J283" s="133">
        <f>+J158</f>
        <v>0</v>
      </c>
      <c r="K283" s="133">
        <f t="shared" ref="K283:L283" si="263">+K158+K38</f>
        <v>0</v>
      </c>
      <c r="L283" s="133">
        <f t="shared" si="263"/>
        <v>0</v>
      </c>
      <c r="M283" s="133">
        <f>+M158+M38</f>
        <v>0</v>
      </c>
      <c r="N283" s="133">
        <f t="shared" ref="N283:V283" si="264">+N158+N38</f>
        <v>0</v>
      </c>
      <c r="O283" s="133">
        <f t="shared" si="264"/>
        <v>0</v>
      </c>
      <c r="P283" s="133">
        <f t="shared" si="264"/>
        <v>0</v>
      </c>
      <c r="Q283" s="133">
        <f t="shared" si="264"/>
        <v>0</v>
      </c>
      <c r="R283" s="133">
        <f t="shared" si="264"/>
        <v>0</v>
      </c>
      <c r="S283" s="133">
        <f t="shared" si="264"/>
        <v>0</v>
      </c>
      <c r="T283" s="133">
        <f t="shared" si="264"/>
        <v>0</v>
      </c>
      <c r="U283" s="133">
        <f t="shared" si="264"/>
        <v>0</v>
      </c>
      <c r="V283" s="133">
        <f t="shared" si="264"/>
        <v>0</v>
      </c>
      <c r="W283" s="133">
        <f t="shared" ref="W283:Z283" si="265">+W158+W38</f>
        <v>0</v>
      </c>
      <c r="X283" s="133">
        <f t="shared" ref="X283" si="266">+X158+X38</f>
        <v>0</v>
      </c>
      <c r="Y283" s="133">
        <f t="shared" si="265"/>
        <v>0</v>
      </c>
      <c r="Z283" s="133">
        <f t="shared" si="265"/>
        <v>0</v>
      </c>
      <c r="AA283" s="55"/>
      <c r="AB283" s="55"/>
    </row>
    <row r="284" spans="1:28">
      <c r="A284" s="57"/>
      <c r="B284" s="58"/>
      <c r="C284" s="73" t="s">
        <v>175</v>
      </c>
      <c r="D284" s="61" t="s">
        <v>176</v>
      </c>
      <c r="E284" s="61"/>
      <c r="F284" s="61"/>
      <c r="G284" s="61"/>
      <c r="H284" s="61"/>
      <c r="I284" s="61"/>
      <c r="J284" s="133">
        <f>+J159</f>
        <v>0</v>
      </c>
      <c r="K284" s="133">
        <f t="shared" ref="K284:L284" si="267">+K159+K39</f>
        <v>0</v>
      </c>
      <c r="L284" s="133">
        <f t="shared" si="267"/>
        <v>0</v>
      </c>
      <c r="M284" s="133">
        <f>+M159+M39</f>
        <v>2114.3000000000002</v>
      </c>
      <c r="N284" s="133">
        <f t="shared" ref="N284:V284" si="268">+N159+N39</f>
        <v>3662.3199999999997</v>
      </c>
      <c r="O284" s="133">
        <f t="shared" si="268"/>
        <v>0</v>
      </c>
      <c r="P284" s="133">
        <f t="shared" si="268"/>
        <v>0</v>
      </c>
      <c r="Q284" s="133">
        <f t="shared" si="268"/>
        <v>5776.62</v>
      </c>
      <c r="R284" s="133">
        <f t="shared" si="268"/>
        <v>2114.3000000000002</v>
      </c>
      <c r="S284" s="133">
        <f t="shared" si="268"/>
        <v>3433.42</v>
      </c>
      <c r="T284" s="133">
        <f t="shared" si="268"/>
        <v>0</v>
      </c>
      <c r="U284" s="133">
        <f t="shared" si="268"/>
        <v>0</v>
      </c>
      <c r="V284" s="133">
        <f t="shared" si="268"/>
        <v>5547.72</v>
      </c>
      <c r="W284" s="133">
        <f t="shared" ref="W284:Z284" si="269">+W159+W39</f>
        <v>0</v>
      </c>
      <c r="X284" s="133">
        <f t="shared" ref="X284" si="270">+X159+X39</f>
        <v>-5776.62</v>
      </c>
      <c r="Y284" s="133">
        <f t="shared" si="269"/>
        <v>0</v>
      </c>
      <c r="Z284" s="133">
        <f t="shared" si="269"/>
        <v>0</v>
      </c>
      <c r="AA284" s="55"/>
      <c r="AB284" s="55"/>
    </row>
    <row r="285" spans="1:28">
      <c r="A285" s="57"/>
      <c r="B285" s="58"/>
      <c r="C285" s="73" t="s">
        <v>177</v>
      </c>
      <c r="D285" s="61" t="s">
        <v>178</v>
      </c>
      <c r="E285" s="61"/>
      <c r="F285" s="61"/>
      <c r="G285" s="61"/>
      <c r="H285" s="61"/>
      <c r="I285" s="61"/>
      <c r="J285" s="133">
        <f>+J160</f>
        <v>0</v>
      </c>
      <c r="K285" s="133">
        <f t="shared" ref="K285:L285" si="271">+K160+K40</f>
        <v>0</v>
      </c>
      <c r="L285" s="133">
        <f t="shared" si="271"/>
        <v>0</v>
      </c>
      <c r="M285" s="133">
        <f>+M160+M40</f>
        <v>57564</v>
      </c>
      <c r="N285" s="133">
        <f t="shared" ref="N285:V285" si="272">+N160+N40</f>
        <v>0</v>
      </c>
      <c r="O285" s="133">
        <f t="shared" si="272"/>
        <v>0</v>
      </c>
      <c r="P285" s="133">
        <f t="shared" si="272"/>
        <v>0</v>
      </c>
      <c r="Q285" s="133">
        <f t="shared" si="272"/>
        <v>57564</v>
      </c>
      <c r="R285" s="133">
        <f t="shared" si="272"/>
        <v>10984.9</v>
      </c>
      <c r="S285" s="133">
        <f t="shared" si="272"/>
        <v>12853.35</v>
      </c>
      <c r="T285" s="133">
        <f t="shared" si="272"/>
        <v>0</v>
      </c>
      <c r="U285" s="133">
        <f t="shared" si="272"/>
        <v>0</v>
      </c>
      <c r="V285" s="133">
        <f t="shared" si="272"/>
        <v>23838.25</v>
      </c>
      <c r="W285" s="133">
        <f t="shared" ref="W285:Z285" si="273">+W160+W40</f>
        <v>0</v>
      </c>
      <c r="X285" s="133">
        <f t="shared" ref="X285" si="274">+X160+X40</f>
        <v>-57564</v>
      </c>
      <c r="Y285" s="133">
        <f t="shared" si="273"/>
        <v>0</v>
      </c>
      <c r="Z285" s="133">
        <f t="shared" si="273"/>
        <v>0</v>
      </c>
      <c r="AA285" s="55"/>
      <c r="AB285" s="55"/>
    </row>
    <row r="286" spans="1:28">
      <c r="A286" s="57"/>
      <c r="B286" s="58"/>
      <c r="C286" s="73" t="s">
        <v>179</v>
      </c>
      <c r="D286" s="61" t="s">
        <v>180</v>
      </c>
      <c r="E286" s="61"/>
      <c r="F286" s="61"/>
      <c r="G286" s="61"/>
      <c r="H286" s="61"/>
      <c r="I286" s="61"/>
      <c r="J286" s="133">
        <f>+J161</f>
        <v>0</v>
      </c>
      <c r="K286" s="133">
        <f t="shared" ref="K286:L286" si="275">+K161+K41</f>
        <v>0</v>
      </c>
      <c r="L286" s="133">
        <f t="shared" si="275"/>
        <v>0</v>
      </c>
      <c r="M286" s="133">
        <f>+M161+M41</f>
        <v>0</v>
      </c>
      <c r="N286" s="133">
        <f t="shared" ref="N286:V286" si="276">+N161+N41</f>
        <v>0</v>
      </c>
      <c r="O286" s="133">
        <f t="shared" si="276"/>
        <v>0</v>
      </c>
      <c r="P286" s="133">
        <f t="shared" si="276"/>
        <v>0</v>
      </c>
      <c r="Q286" s="133">
        <f t="shared" si="276"/>
        <v>0</v>
      </c>
      <c r="R286" s="133">
        <f t="shared" si="276"/>
        <v>0</v>
      </c>
      <c r="S286" s="133">
        <f t="shared" si="276"/>
        <v>0</v>
      </c>
      <c r="T286" s="133">
        <f t="shared" si="276"/>
        <v>0</v>
      </c>
      <c r="U286" s="133">
        <f t="shared" si="276"/>
        <v>0</v>
      </c>
      <c r="V286" s="133">
        <f t="shared" si="276"/>
        <v>0</v>
      </c>
      <c r="W286" s="133">
        <f t="shared" ref="W286:Z286" si="277">+W161+W41</f>
        <v>0</v>
      </c>
      <c r="X286" s="133">
        <f t="shared" ref="X286" si="278">+X161+X41</f>
        <v>0</v>
      </c>
      <c r="Y286" s="133">
        <f t="shared" si="277"/>
        <v>0</v>
      </c>
      <c r="Z286" s="133">
        <f t="shared" si="277"/>
        <v>0</v>
      </c>
      <c r="AA286" s="55"/>
      <c r="AB286" s="55"/>
    </row>
    <row r="287" spans="1:28">
      <c r="A287" s="97"/>
      <c r="B287" s="58" t="s">
        <v>181</v>
      </c>
      <c r="C287" s="105"/>
      <c r="D287" s="61"/>
      <c r="E287" s="113"/>
      <c r="F287" s="113"/>
      <c r="G287" s="113"/>
      <c r="H287" s="113"/>
      <c r="I287" s="113"/>
      <c r="J287" s="96">
        <f t="shared" ref="J287:Z287" si="279">J288+J289</f>
        <v>0</v>
      </c>
      <c r="K287" s="96">
        <f t="shared" si="279"/>
        <v>0</v>
      </c>
      <c r="L287" s="96">
        <f t="shared" si="279"/>
        <v>0</v>
      </c>
      <c r="M287" s="96">
        <f t="shared" si="279"/>
        <v>0</v>
      </c>
      <c r="N287" s="96">
        <f t="shared" si="279"/>
        <v>0</v>
      </c>
      <c r="O287" s="96">
        <f t="shared" si="279"/>
        <v>0</v>
      </c>
      <c r="P287" s="96">
        <f t="shared" si="279"/>
        <v>0</v>
      </c>
      <c r="Q287" s="154">
        <f t="shared" si="279"/>
        <v>0</v>
      </c>
      <c r="R287" s="96">
        <f t="shared" si="279"/>
        <v>0</v>
      </c>
      <c r="S287" s="96">
        <f t="shared" si="279"/>
        <v>0</v>
      </c>
      <c r="T287" s="96">
        <f t="shared" si="279"/>
        <v>0</v>
      </c>
      <c r="U287" s="96">
        <f t="shared" si="279"/>
        <v>0</v>
      </c>
      <c r="V287" s="96">
        <f t="shared" si="279"/>
        <v>0</v>
      </c>
      <c r="W287" s="96">
        <f t="shared" si="279"/>
        <v>0</v>
      </c>
      <c r="X287" s="96">
        <f t="shared" si="279"/>
        <v>0</v>
      </c>
      <c r="Y287" s="96">
        <f t="shared" si="279"/>
        <v>0</v>
      </c>
      <c r="Z287" s="96">
        <f t="shared" si="279"/>
        <v>0</v>
      </c>
      <c r="AA287" s="55"/>
      <c r="AB287" s="55"/>
    </row>
    <row r="288" spans="1:28">
      <c r="A288" s="57"/>
      <c r="B288" s="58"/>
      <c r="C288" s="73" t="s">
        <v>182</v>
      </c>
      <c r="D288" s="61" t="s">
        <v>183</v>
      </c>
      <c r="E288" s="61"/>
      <c r="F288" s="61"/>
      <c r="G288" s="61"/>
      <c r="H288" s="61"/>
      <c r="I288" s="61"/>
      <c r="J288" s="133">
        <f>+J163</f>
        <v>0</v>
      </c>
      <c r="K288" s="133">
        <f t="shared" ref="K288:L288" si="280">+K163+K43</f>
        <v>0</v>
      </c>
      <c r="L288" s="133">
        <f t="shared" si="280"/>
        <v>0</v>
      </c>
      <c r="M288" s="133">
        <f>+M163+M43</f>
        <v>0</v>
      </c>
      <c r="N288" s="133">
        <f t="shared" ref="N288:V288" si="281">+N163+N43</f>
        <v>0</v>
      </c>
      <c r="O288" s="133">
        <f t="shared" si="281"/>
        <v>0</v>
      </c>
      <c r="P288" s="133">
        <f t="shared" si="281"/>
        <v>0</v>
      </c>
      <c r="Q288" s="133">
        <f t="shared" si="281"/>
        <v>0</v>
      </c>
      <c r="R288" s="133">
        <f t="shared" si="281"/>
        <v>0</v>
      </c>
      <c r="S288" s="133">
        <f t="shared" si="281"/>
        <v>0</v>
      </c>
      <c r="T288" s="133">
        <f t="shared" si="281"/>
        <v>0</v>
      </c>
      <c r="U288" s="133">
        <f t="shared" si="281"/>
        <v>0</v>
      </c>
      <c r="V288" s="133">
        <f t="shared" si="281"/>
        <v>0</v>
      </c>
      <c r="W288" s="133">
        <f t="shared" ref="W288:Z288" si="282">+W163+W43</f>
        <v>0</v>
      </c>
      <c r="X288" s="133">
        <f t="shared" ref="X288" si="283">+X163+X43</f>
        <v>0</v>
      </c>
      <c r="Y288" s="133">
        <f t="shared" si="282"/>
        <v>0</v>
      </c>
      <c r="Z288" s="133">
        <f t="shared" si="282"/>
        <v>0</v>
      </c>
      <c r="AA288" s="55"/>
      <c r="AB288" s="55"/>
    </row>
    <row r="289" spans="1:28">
      <c r="A289" s="57"/>
      <c r="B289" s="58"/>
      <c r="C289" s="73" t="s">
        <v>184</v>
      </c>
      <c r="D289" s="61" t="s">
        <v>185</v>
      </c>
      <c r="E289" s="61"/>
      <c r="F289" s="61"/>
      <c r="G289" s="61"/>
      <c r="H289" s="61"/>
      <c r="I289" s="61"/>
      <c r="J289" s="133">
        <f>+J164</f>
        <v>0</v>
      </c>
      <c r="K289" s="133">
        <f t="shared" ref="K289:L289" si="284">+K164+K44</f>
        <v>0</v>
      </c>
      <c r="L289" s="133">
        <f t="shared" si="284"/>
        <v>0</v>
      </c>
      <c r="M289" s="133">
        <f>+M164+M44</f>
        <v>0</v>
      </c>
      <c r="N289" s="133">
        <f t="shared" ref="N289:V289" si="285">+N164+N44</f>
        <v>0</v>
      </c>
      <c r="O289" s="133">
        <f t="shared" si="285"/>
        <v>0</v>
      </c>
      <c r="P289" s="133">
        <f t="shared" si="285"/>
        <v>0</v>
      </c>
      <c r="Q289" s="133">
        <f t="shared" si="285"/>
        <v>0</v>
      </c>
      <c r="R289" s="133">
        <f t="shared" si="285"/>
        <v>0</v>
      </c>
      <c r="S289" s="133">
        <f t="shared" si="285"/>
        <v>0</v>
      </c>
      <c r="T289" s="133">
        <f t="shared" si="285"/>
        <v>0</v>
      </c>
      <c r="U289" s="133">
        <f t="shared" si="285"/>
        <v>0</v>
      </c>
      <c r="V289" s="133">
        <f t="shared" si="285"/>
        <v>0</v>
      </c>
      <c r="W289" s="133">
        <f t="shared" ref="W289:Z289" si="286">+W164+W44</f>
        <v>0</v>
      </c>
      <c r="X289" s="133">
        <f t="shared" ref="X289" si="287">+X164+X44</f>
        <v>0</v>
      </c>
      <c r="Y289" s="133">
        <f t="shared" si="286"/>
        <v>0</v>
      </c>
      <c r="Z289" s="133">
        <f t="shared" si="286"/>
        <v>0</v>
      </c>
      <c r="AA289" s="55"/>
      <c r="AB289" s="55"/>
    </row>
    <row r="290" spans="1:28">
      <c r="A290" s="97"/>
      <c r="B290" s="58" t="s">
        <v>186</v>
      </c>
      <c r="C290" s="105"/>
      <c r="D290" s="61" t="s">
        <v>187</v>
      </c>
      <c r="E290" s="61"/>
      <c r="F290" s="61"/>
      <c r="G290" s="61"/>
      <c r="H290" s="61"/>
      <c r="I290" s="61"/>
      <c r="J290" s="133">
        <f>+J165</f>
        <v>0</v>
      </c>
      <c r="K290" s="133">
        <f>+K165</f>
        <v>0</v>
      </c>
      <c r="L290" s="133">
        <f>+L165</f>
        <v>0</v>
      </c>
      <c r="M290" s="133">
        <f t="shared" ref="M290" si="288">+M165</f>
        <v>0</v>
      </c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5"/>
      <c r="AB290" s="55"/>
    </row>
    <row r="291" spans="1:28">
      <c r="A291" s="97"/>
      <c r="B291" s="58" t="s">
        <v>188</v>
      </c>
      <c r="C291" s="105"/>
      <c r="D291" s="61" t="s">
        <v>189</v>
      </c>
      <c r="E291" s="106"/>
      <c r="F291" s="106"/>
      <c r="G291" s="106"/>
      <c r="H291" s="106"/>
      <c r="I291" s="106"/>
      <c r="J291" s="134"/>
      <c r="K291" s="134"/>
      <c r="L291" s="106"/>
      <c r="M291" s="133">
        <f>+M166+M46</f>
        <v>0</v>
      </c>
      <c r="N291" s="133">
        <f t="shared" ref="N291:V291" si="289">+N166+N46</f>
        <v>0</v>
      </c>
      <c r="O291" s="133">
        <f t="shared" si="289"/>
        <v>0</v>
      </c>
      <c r="P291" s="133">
        <f t="shared" si="289"/>
        <v>0</v>
      </c>
      <c r="Q291" s="133">
        <f t="shared" si="289"/>
        <v>0</v>
      </c>
      <c r="R291" s="133">
        <f t="shared" si="289"/>
        <v>0</v>
      </c>
      <c r="S291" s="133">
        <f t="shared" si="289"/>
        <v>0</v>
      </c>
      <c r="T291" s="133">
        <f t="shared" si="289"/>
        <v>0</v>
      </c>
      <c r="U291" s="133">
        <f t="shared" si="289"/>
        <v>0</v>
      </c>
      <c r="V291" s="133">
        <f t="shared" si="289"/>
        <v>0</v>
      </c>
      <c r="W291" s="133">
        <f t="shared" ref="W291:Z291" si="290">+W166+W46</f>
        <v>0</v>
      </c>
      <c r="X291" s="133">
        <f t="shared" si="290"/>
        <v>0</v>
      </c>
      <c r="Y291" s="133">
        <f t="shared" si="290"/>
        <v>0</v>
      </c>
      <c r="Z291" s="133">
        <f t="shared" si="290"/>
        <v>0</v>
      </c>
      <c r="AA291" s="55"/>
      <c r="AB291" s="55"/>
    </row>
    <row r="292" spans="1:28">
      <c r="A292" s="97"/>
      <c r="B292" s="58" t="s">
        <v>190</v>
      </c>
      <c r="C292" s="98"/>
      <c r="D292" s="61"/>
      <c r="E292" s="106"/>
      <c r="F292" s="106"/>
      <c r="G292" s="106"/>
      <c r="H292" s="106"/>
      <c r="I292" s="106"/>
      <c r="J292" s="96">
        <f t="shared" ref="J292:Z292" si="291">SUM(J293:J296)</f>
        <v>0</v>
      </c>
      <c r="K292" s="96">
        <f t="shared" si="291"/>
        <v>0</v>
      </c>
      <c r="L292" s="96">
        <f t="shared" si="291"/>
        <v>0</v>
      </c>
      <c r="M292" s="96">
        <f t="shared" si="291"/>
        <v>34227113.920000002</v>
      </c>
      <c r="N292" s="96">
        <f t="shared" si="291"/>
        <v>40067827.349999994</v>
      </c>
      <c r="O292" s="96">
        <f t="shared" si="291"/>
        <v>0</v>
      </c>
      <c r="P292" s="96">
        <f t="shared" si="291"/>
        <v>0</v>
      </c>
      <c r="Q292" s="154">
        <f t="shared" si="291"/>
        <v>74294941.269999996</v>
      </c>
      <c r="R292" s="96">
        <f t="shared" si="291"/>
        <v>34139059.04999999</v>
      </c>
      <c r="S292" s="96">
        <f t="shared" si="291"/>
        <v>38791927.350000001</v>
      </c>
      <c r="T292" s="96">
        <f t="shared" si="291"/>
        <v>0</v>
      </c>
      <c r="U292" s="96">
        <f t="shared" si="291"/>
        <v>0</v>
      </c>
      <c r="V292" s="96">
        <f t="shared" si="291"/>
        <v>72930986.399999991</v>
      </c>
      <c r="W292" s="96">
        <f t="shared" si="291"/>
        <v>0</v>
      </c>
      <c r="X292" s="96">
        <f t="shared" si="291"/>
        <v>-74294941.269999996</v>
      </c>
      <c r="Y292" s="96">
        <f t="shared" si="291"/>
        <v>0</v>
      </c>
      <c r="Z292" s="96">
        <f t="shared" si="291"/>
        <v>0</v>
      </c>
      <c r="AA292" s="55"/>
      <c r="AB292" s="55"/>
    </row>
    <row r="293" spans="1:28">
      <c r="A293" s="57"/>
      <c r="B293" s="58"/>
      <c r="C293" s="60" t="s">
        <v>191</v>
      </c>
      <c r="D293" s="61" t="s">
        <v>192</v>
      </c>
      <c r="E293" s="61"/>
      <c r="F293" s="61"/>
      <c r="G293" s="61"/>
      <c r="H293" s="61"/>
      <c r="I293" s="61"/>
      <c r="J293" s="133">
        <f>+J168</f>
        <v>0</v>
      </c>
      <c r="K293" s="133">
        <f t="shared" ref="K293:L293" si="292">+K168+K48</f>
        <v>0</v>
      </c>
      <c r="L293" s="133">
        <f t="shared" si="292"/>
        <v>0</v>
      </c>
      <c r="M293" s="133">
        <f>+M168+M48</f>
        <v>0</v>
      </c>
      <c r="N293" s="133">
        <f t="shared" ref="N293:V293" si="293">+N168+N48</f>
        <v>0</v>
      </c>
      <c r="O293" s="133">
        <f t="shared" si="293"/>
        <v>0</v>
      </c>
      <c r="P293" s="133">
        <f t="shared" si="293"/>
        <v>0</v>
      </c>
      <c r="Q293" s="133">
        <f t="shared" si="293"/>
        <v>0</v>
      </c>
      <c r="R293" s="133">
        <f t="shared" si="293"/>
        <v>0</v>
      </c>
      <c r="S293" s="133">
        <f t="shared" si="293"/>
        <v>0</v>
      </c>
      <c r="T293" s="133">
        <f t="shared" si="293"/>
        <v>0</v>
      </c>
      <c r="U293" s="133">
        <f t="shared" si="293"/>
        <v>0</v>
      </c>
      <c r="V293" s="133">
        <f t="shared" si="293"/>
        <v>0</v>
      </c>
      <c r="W293" s="133">
        <f t="shared" ref="W293:Z293" si="294">+W168+W48</f>
        <v>0</v>
      </c>
      <c r="X293" s="133">
        <f t="shared" ref="X293" si="295">+X168+X48</f>
        <v>0</v>
      </c>
      <c r="Y293" s="133">
        <f t="shared" si="294"/>
        <v>0</v>
      </c>
      <c r="Z293" s="133">
        <f t="shared" si="294"/>
        <v>0</v>
      </c>
      <c r="AA293" s="55"/>
      <c r="AB293" s="55"/>
    </row>
    <row r="294" spans="1:28">
      <c r="A294" s="57"/>
      <c r="B294" s="58"/>
      <c r="C294" s="60" t="s">
        <v>193</v>
      </c>
      <c r="D294" s="61" t="s">
        <v>194</v>
      </c>
      <c r="E294" s="61"/>
      <c r="F294" s="61"/>
      <c r="G294" s="61"/>
      <c r="H294" s="61"/>
      <c r="I294" s="61"/>
      <c r="J294" s="133">
        <f>+J169</f>
        <v>0</v>
      </c>
      <c r="K294" s="133">
        <f t="shared" ref="K294:L294" si="296">+K169+K49</f>
        <v>0</v>
      </c>
      <c r="L294" s="133">
        <f t="shared" si="296"/>
        <v>0</v>
      </c>
      <c r="M294" s="133">
        <f>+M169+M49</f>
        <v>0</v>
      </c>
      <c r="N294" s="133">
        <f t="shared" ref="N294:V294" si="297">+N169+N49</f>
        <v>0</v>
      </c>
      <c r="O294" s="133">
        <f t="shared" si="297"/>
        <v>0</v>
      </c>
      <c r="P294" s="133">
        <f t="shared" si="297"/>
        <v>0</v>
      </c>
      <c r="Q294" s="133">
        <f t="shared" si="297"/>
        <v>0</v>
      </c>
      <c r="R294" s="133">
        <f t="shared" si="297"/>
        <v>0</v>
      </c>
      <c r="S294" s="133">
        <f t="shared" si="297"/>
        <v>0</v>
      </c>
      <c r="T294" s="133">
        <f t="shared" si="297"/>
        <v>0</v>
      </c>
      <c r="U294" s="133">
        <f t="shared" si="297"/>
        <v>0</v>
      </c>
      <c r="V294" s="133">
        <f t="shared" si="297"/>
        <v>0</v>
      </c>
      <c r="W294" s="133">
        <f t="shared" ref="W294:Z294" si="298">+W169+W49</f>
        <v>0</v>
      </c>
      <c r="X294" s="133">
        <f t="shared" ref="X294" si="299">+X169+X49</f>
        <v>0</v>
      </c>
      <c r="Y294" s="133">
        <f t="shared" si="298"/>
        <v>0</v>
      </c>
      <c r="Z294" s="133">
        <f t="shared" si="298"/>
        <v>0</v>
      </c>
      <c r="AA294" s="55"/>
      <c r="AB294" s="55"/>
    </row>
    <row r="295" spans="1:28">
      <c r="A295" s="57"/>
      <c r="B295" s="58"/>
      <c r="C295" s="60" t="s">
        <v>195</v>
      </c>
      <c r="D295" s="61" t="s">
        <v>196</v>
      </c>
      <c r="E295" s="61"/>
      <c r="F295" s="61"/>
      <c r="G295" s="61"/>
      <c r="H295" s="61"/>
      <c r="I295" s="61"/>
      <c r="J295" s="133">
        <f>+J170</f>
        <v>0</v>
      </c>
      <c r="K295" s="133">
        <f t="shared" ref="K295:L295" si="300">+K170+K50</f>
        <v>0</v>
      </c>
      <c r="L295" s="133">
        <f t="shared" si="300"/>
        <v>0</v>
      </c>
      <c r="M295" s="133">
        <f>+M170+M50</f>
        <v>1008284.2</v>
      </c>
      <c r="N295" s="133">
        <f t="shared" ref="N295:V295" si="301">+N170+N50</f>
        <v>1545408</v>
      </c>
      <c r="O295" s="133">
        <f t="shared" si="301"/>
        <v>0</v>
      </c>
      <c r="P295" s="133">
        <f t="shared" si="301"/>
        <v>0</v>
      </c>
      <c r="Q295" s="133">
        <f t="shared" si="301"/>
        <v>2553692.2000000002</v>
      </c>
      <c r="R295" s="133">
        <f t="shared" si="301"/>
        <v>1003660.23</v>
      </c>
      <c r="S295" s="133">
        <f t="shared" si="301"/>
        <v>1495885.5</v>
      </c>
      <c r="T295" s="133">
        <f t="shared" si="301"/>
        <v>0</v>
      </c>
      <c r="U295" s="133">
        <f t="shared" si="301"/>
        <v>0</v>
      </c>
      <c r="V295" s="133">
        <f t="shared" si="301"/>
        <v>2499545.73</v>
      </c>
      <c r="W295" s="133">
        <f t="shared" ref="W295:Z295" si="302">+W170+W50</f>
        <v>0</v>
      </c>
      <c r="X295" s="133">
        <f t="shared" ref="X295" si="303">+X170+X50</f>
        <v>-2553692.2000000002</v>
      </c>
      <c r="Y295" s="133">
        <f t="shared" si="302"/>
        <v>0</v>
      </c>
      <c r="Z295" s="133">
        <f t="shared" si="302"/>
        <v>0</v>
      </c>
      <c r="AA295" s="55"/>
      <c r="AB295" s="55"/>
    </row>
    <row r="296" spans="1:28">
      <c r="A296" s="57"/>
      <c r="B296" s="58"/>
      <c r="C296" s="60" t="s">
        <v>197</v>
      </c>
      <c r="D296" s="61" t="s">
        <v>198</v>
      </c>
      <c r="E296" s="61"/>
      <c r="F296" s="61"/>
      <c r="G296" s="61"/>
      <c r="H296" s="61"/>
      <c r="I296" s="61"/>
      <c r="J296" s="133">
        <f>+J171</f>
        <v>0</v>
      </c>
      <c r="K296" s="133">
        <f t="shared" ref="K296:L296" si="304">+K171+K51</f>
        <v>0</v>
      </c>
      <c r="L296" s="133">
        <f t="shared" si="304"/>
        <v>0</v>
      </c>
      <c r="M296" s="133">
        <f>+M171+M51</f>
        <v>33218829.719999999</v>
      </c>
      <c r="N296" s="133">
        <f t="shared" ref="N296:V296" si="305">+N171+N51</f>
        <v>38522419.349999994</v>
      </c>
      <c r="O296" s="133">
        <f t="shared" si="305"/>
        <v>0</v>
      </c>
      <c r="P296" s="133">
        <f t="shared" si="305"/>
        <v>0</v>
      </c>
      <c r="Q296" s="133">
        <f t="shared" si="305"/>
        <v>71741249.069999993</v>
      </c>
      <c r="R296" s="133">
        <f t="shared" si="305"/>
        <v>33135398.819999993</v>
      </c>
      <c r="S296" s="133">
        <f t="shared" si="305"/>
        <v>37296041.850000001</v>
      </c>
      <c r="T296" s="133">
        <f t="shared" si="305"/>
        <v>0</v>
      </c>
      <c r="U296" s="133">
        <f t="shared" si="305"/>
        <v>0</v>
      </c>
      <c r="V296" s="133">
        <f t="shared" si="305"/>
        <v>70431440.669999987</v>
      </c>
      <c r="W296" s="133">
        <f t="shared" ref="W296:Z296" si="306">+W171+W51</f>
        <v>0</v>
      </c>
      <c r="X296" s="133">
        <f t="shared" ref="X296" si="307">+X171+X51</f>
        <v>-71741249.069999993</v>
      </c>
      <c r="Y296" s="133">
        <f t="shared" si="306"/>
        <v>0</v>
      </c>
      <c r="Z296" s="133">
        <f t="shared" si="306"/>
        <v>0</v>
      </c>
      <c r="AA296" s="55"/>
      <c r="AB296" s="55"/>
    </row>
    <row r="297" spans="1:28">
      <c r="A297" s="97"/>
      <c r="B297" s="58" t="s">
        <v>199</v>
      </c>
      <c r="C297" s="98"/>
      <c r="D297" s="99"/>
      <c r="E297" s="100"/>
      <c r="F297" s="100"/>
      <c r="G297" s="100"/>
      <c r="H297" s="100"/>
      <c r="I297" s="100"/>
      <c r="J297" s="96">
        <f t="shared" ref="J297:Z297" si="308">SUM(J298:J300)</f>
        <v>0</v>
      </c>
      <c r="K297" s="96">
        <f t="shared" si="308"/>
        <v>0</v>
      </c>
      <c r="L297" s="96">
        <f t="shared" si="308"/>
        <v>0</v>
      </c>
      <c r="M297" s="96">
        <f t="shared" si="308"/>
        <v>86108.84</v>
      </c>
      <c r="N297" s="96">
        <f t="shared" si="308"/>
        <v>191768.59</v>
      </c>
      <c r="O297" s="96">
        <f t="shared" si="308"/>
        <v>0</v>
      </c>
      <c r="P297" s="96">
        <f t="shared" si="308"/>
        <v>0</v>
      </c>
      <c r="Q297" s="154">
        <f t="shared" si="308"/>
        <v>277877.43</v>
      </c>
      <c r="R297" s="96">
        <f t="shared" si="308"/>
        <v>86108.84</v>
      </c>
      <c r="S297" s="96">
        <f t="shared" si="308"/>
        <v>100424.53</v>
      </c>
      <c r="T297" s="96">
        <f t="shared" si="308"/>
        <v>0</v>
      </c>
      <c r="U297" s="96">
        <f t="shared" si="308"/>
        <v>0</v>
      </c>
      <c r="V297" s="96">
        <f t="shared" si="308"/>
        <v>186533.37</v>
      </c>
      <c r="W297" s="96">
        <f t="shared" si="308"/>
        <v>0</v>
      </c>
      <c r="X297" s="96">
        <f t="shared" si="308"/>
        <v>-277877.43</v>
      </c>
      <c r="Y297" s="96">
        <f t="shared" si="308"/>
        <v>0</v>
      </c>
      <c r="Z297" s="96">
        <f t="shared" si="308"/>
        <v>0</v>
      </c>
      <c r="AA297" s="55"/>
      <c r="AB297" s="55"/>
    </row>
    <row r="298" spans="1:28">
      <c r="A298" s="57"/>
      <c r="B298" s="58"/>
      <c r="C298" s="60" t="s">
        <v>200</v>
      </c>
      <c r="D298" s="61" t="s">
        <v>201</v>
      </c>
      <c r="E298" s="61"/>
      <c r="F298" s="61"/>
      <c r="G298" s="61"/>
      <c r="H298" s="61"/>
      <c r="I298" s="61"/>
      <c r="J298" s="133">
        <f>+J173</f>
        <v>0</v>
      </c>
      <c r="K298" s="133">
        <f t="shared" ref="K298:L298" si="309">+K173+K53</f>
        <v>0</v>
      </c>
      <c r="L298" s="133">
        <f t="shared" si="309"/>
        <v>0</v>
      </c>
      <c r="M298" s="133">
        <f>+M173+M53</f>
        <v>86108.84</v>
      </c>
      <c r="N298" s="133">
        <f t="shared" ref="N298:V298" si="310">+N173+N53</f>
        <v>113168.59</v>
      </c>
      <c r="O298" s="133">
        <f t="shared" si="310"/>
        <v>0</v>
      </c>
      <c r="P298" s="133">
        <f t="shared" si="310"/>
        <v>0</v>
      </c>
      <c r="Q298" s="133">
        <f t="shared" si="310"/>
        <v>199277.43</v>
      </c>
      <c r="R298" s="133">
        <f t="shared" si="310"/>
        <v>86108.84</v>
      </c>
      <c r="S298" s="133">
        <f t="shared" si="310"/>
        <v>100424.53</v>
      </c>
      <c r="T298" s="133">
        <f t="shared" si="310"/>
        <v>0</v>
      </c>
      <c r="U298" s="133">
        <f t="shared" si="310"/>
        <v>0</v>
      </c>
      <c r="V298" s="133">
        <f t="shared" si="310"/>
        <v>186533.37</v>
      </c>
      <c r="W298" s="133">
        <f t="shared" ref="W298:Z298" si="311">+W173+W53</f>
        <v>0</v>
      </c>
      <c r="X298" s="133">
        <f t="shared" ref="X298" si="312">+X173+X53</f>
        <v>-199277.43</v>
      </c>
      <c r="Y298" s="133">
        <f t="shared" si="311"/>
        <v>0</v>
      </c>
      <c r="Z298" s="133">
        <f t="shared" si="311"/>
        <v>0</v>
      </c>
      <c r="AA298" s="55"/>
      <c r="AB298" s="55"/>
    </row>
    <row r="299" spans="1:28">
      <c r="A299" s="57"/>
      <c r="B299" s="58"/>
      <c r="C299" s="60" t="s">
        <v>202</v>
      </c>
      <c r="D299" s="61" t="s">
        <v>203</v>
      </c>
      <c r="E299" s="61"/>
      <c r="F299" s="61"/>
      <c r="G299" s="61"/>
      <c r="H299" s="61"/>
      <c r="I299" s="61"/>
      <c r="J299" s="133">
        <f>+J174</f>
        <v>0</v>
      </c>
      <c r="K299" s="133">
        <f t="shared" ref="K299:L299" si="313">+K174+K54</f>
        <v>0</v>
      </c>
      <c r="L299" s="133">
        <f t="shared" si="313"/>
        <v>0</v>
      </c>
      <c r="M299" s="133">
        <f>+M174+M54</f>
        <v>0</v>
      </c>
      <c r="N299" s="133">
        <f t="shared" ref="N299:V299" si="314">+N174+N54</f>
        <v>78600</v>
      </c>
      <c r="O299" s="133">
        <f t="shared" si="314"/>
        <v>0</v>
      </c>
      <c r="P299" s="133">
        <f t="shared" si="314"/>
        <v>0</v>
      </c>
      <c r="Q299" s="133">
        <f t="shared" si="314"/>
        <v>78600</v>
      </c>
      <c r="R299" s="133">
        <f t="shared" si="314"/>
        <v>0</v>
      </c>
      <c r="S299" s="133">
        <f t="shared" si="314"/>
        <v>0</v>
      </c>
      <c r="T299" s="133">
        <f t="shared" si="314"/>
        <v>0</v>
      </c>
      <c r="U299" s="133">
        <f t="shared" si="314"/>
        <v>0</v>
      </c>
      <c r="V299" s="133">
        <f t="shared" si="314"/>
        <v>0</v>
      </c>
      <c r="W299" s="133">
        <f t="shared" ref="W299:Z299" si="315">+W174+W54</f>
        <v>0</v>
      </c>
      <c r="X299" s="133">
        <f t="shared" ref="X299" si="316">+X174+X54</f>
        <v>-78600</v>
      </c>
      <c r="Y299" s="133">
        <f t="shared" si="315"/>
        <v>0</v>
      </c>
      <c r="Z299" s="133">
        <f t="shared" si="315"/>
        <v>0</v>
      </c>
      <c r="AA299" s="55"/>
      <c r="AB299" s="55"/>
    </row>
    <row r="300" spans="1:28" s="65" customFormat="1">
      <c r="A300" s="57"/>
      <c r="B300" s="58"/>
      <c r="C300" s="60" t="s">
        <v>204</v>
      </c>
      <c r="D300" s="61" t="s">
        <v>205</v>
      </c>
      <c r="E300" s="61"/>
      <c r="F300" s="61"/>
      <c r="G300" s="61"/>
      <c r="H300" s="61"/>
      <c r="I300" s="61"/>
      <c r="J300" s="133">
        <f>+J175</f>
        <v>0</v>
      </c>
      <c r="K300" s="133">
        <f t="shared" ref="K300:L300" si="317">+K175+K55</f>
        <v>0</v>
      </c>
      <c r="L300" s="133">
        <f t="shared" si="317"/>
        <v>0</v>
      </c>
      <c r="M300" s="133">
        <f>+M175+M55</f>
        <v>0</v>
      </c>
      <c r="N300" s="133">
        <f t="shared" ref="N300:V300" si="318">+N175+N55</f>
        <v>0</v>
      </c>
      <c r="O300" s="133">
        <f t="shared" si="318"/>
        <v>0</v>
      </c>
      <c r="P300" s="133">
        <f t="shared" si="318"/>
        <v>0</v>
      </c>
      <c r="Q300" s="133">
        <f t="shared" si="318"/>
        <v>0</v>
      </c>
      <c r="R300" s="133">
        <f t="shared" si="318"/>
        <v>0</v>
      </c>
      <c r="S300" s="133">
        <f t="shared" si="318"/>
        <v>0</v>
      </c>
      <c r="T300" s="133">
        <f t="shared" si="318"/>
        <v>0</v>
      </c>
      <c r="U300" s="133">
        <f t="shared" si="318"/>
        <v>0</v>
      </c>
      <c r="V300" s="133">
        <f t="shared" si="318"/>
        <v>0</v>
      </c>
      <c r="W300" s="133">
        <f t="shared" ref="W300:Z300" si="319">+W175+W55</f>
        <v>0</v>
      </c>
      <c r="X300" s="133">
        <f t="shared" si="319"/>
        <v>0</v>
      </c>
      <c r="Y300" s="133">
        <f t="shared" si="319"/>
        <v>0</v>
      </c>
      <c r="Z300" s="133">
        <f t="shared" si="319"/>
        <v>0</v>
      </c>
      <c r="AA300" s="64"/>
      <c r="AB300" s="64"/>
    </row>
    <row r="301" spans="1:28">
      <c r="A301" s="97"/>
      <c r="B301" s="58" t="s">
        <v>206</v>
      </c>
      <c r="C301" s="98"/>
      <c r="D301" s="99"/>
      <c r="E301" s="100"/>
      <c r="F301" s="100"/>
      <c r="G301" s="100"/>
      <c r="H301" s="100"/>
      <c r="I301" s="100"/>
      <c r="J301" s="96">
        <f t="shared" ref="J301:Z301" si="320">SUM(J302:J309)</f>
        <v>0</v>
      </c>
      <c r="K301" s="96">
        <f t="shared" si="320"/>
        <v>0</v>
      </c>
      <c r="L301" s="96">
        <f t="shared" si="320"/>
        <v>0</v>
      </c>
      <c r="M301" s="96">
        <f t="shared" si="320"/>
        <v>106691</v>
      </c>
      <c r="N301" s="96">
        <f t="shared" si="320"/>
        <v>208871</v>
      </c>
      <c r="O301" s="96">
        <f t="shared" si="320"/>
        <v>0</v>
      </c>
      <c r="P301" s="96">
        <f t="shared" si="320"/>
        <v>0</v>
      </c>
      <c r="Q301" s="154">
        <f t="shared" si="320"/>
        <v>315562</v>
      </c>
      <c r="R301" s="96">
        <f t="shared" si="320"/>
        <v>25010</v>
      </c>
      <c r="S301" s="96">
        <f t="shared" si="320"/>
        <v>150725.9</v>
      </c>
      <c r="T301" s="96">
        <f t="shared" si="320"/>
        <v>0</v>
      </c>
      <c r="U301" s="96">
        <f t="shared" si="320"/>
        <v>0</v>
      </c>
      <c r="V301" s="96">
        <f t="shared" si="320"/>
        <v>175735.9</v>
      </c>
      <c r="W301" s="96">
        <f t="shared" si="320"/>
        <v>0</v>
      </c>
      <c r="X301" s="96">
        <f t="shared" si="320"/>
        <v>-315562</v>
      </c>
      <c r="Y301" s="96">
        <f t="shared" si="320"/>
        <v>0</v>
      </c>
      <c r="Z301" s="96">
        <f t="shared" si="320"/>
        <v>0</v>
      </c>
      <c r="AA301" s="55"/>
      <c r="AB301" s="55"/>
    </row>
    <row r="302" spans="1:28">
      <c r="A302" s="57"/>
      <c r="B302" s="58" t="s">
        <v>207</v>
      </c>
      <c r="C302" s="60"/>
      <c r="D302" s="61" t="s">
        <v>208</v>
      </c>
      <c r="E302" s="61"/>
      <c r="F302" s="61"/>
      <c r="G302" s="61"/>
      <c r="H302" s="61"/>
      <c r="I302" s="61"/>
      <c r="J302" s="133">
        <f>+J177</f>
        <v>0</v>
      </c>
      <c r="K302" s="133">
        <f t="shared" ref="K302:L302" si="321">+K177+K57</f>
        <v>0</v>
      </c>
      <c r="L302" s="133">
        <f t="shared" si="321"/>
        <v>0</v>
      </c>
      <c r="M302" s="133">
        <f t="shared" ref="M302:M309" si="322">+M177+M57</f>
        <v>0</v>
      </c>
      <c r="N302" s="133">
        <f t="shared" ref="N302:V302" si="323">+N177+N57</f>
        <v>0</v>
      </c>
      <c r="O302" s="133">
        <f t="shared" si="323"/>
        <v>0</v>
      </c>
      <c r="P302" s="133">
        <f t="shared" si="323"/>
        <v>0</v>
      </c>
      <c r="Q302" s="133">
        <f t="shared" si="323"/>
        <v>0</v>
      </c>
      <c r="R302" s="133">
        <f t="shared" si="323"/>
        <v>0</v>
      </c>
      <c r="S302" s="133">
        <f t="shared" si="323"/>
        <v>0</v>
      </c>
      <c r="T302" s="133">
        <f t="shared" si="323"/>
        <v>0</v>
      </c>
      <c r="U302" s="133">
        <f t="shared" si="323"/>
        <v>0</v>
      </c>
      <c r="V302" s="133">
        <f t="shared" si="323"/>
        <v>0</v>
      </c>
      <c r="W302" s="133">
        <f t="shared" ref="W302:Z302" si="324">+W177+W57</f>
        <v>0</v>
      </c>
      <c r="X302" s="133">
        <f t="shared" si="324"/>
        <v>0</v>
      </c>
      <c r="Y302" s="133">
        <f t="shared" si="324"/>
        <v>0</v>
      </c>
      <c r="Z302" s="133">
        <f t="shared" si="324"/>
        <v>0</v>
      </c>
      <c r="AA302" s="55"/>
      <c r="AB302" s="55"/>
    </row>
    <row r="303" spans="1:28">
      <c r="A303" s="57"/>
      <c r="B303" s="58" t="s">
        <v>209</v>
      </c>
      <c r="C303" s="60"/>
      <c r="D303" s="61" t="s">
        <v>210</v>
      </c>
      <c r="E303" s="61"/>
      <c r="F303" s="61"/>
      <c r="G303" s="61"/>
      <c r="H303" s="61"/>
      <c r="I303" s="61"/>
      <c r="J303" s="133">
        <f>+J178</f>
        <v>0</v>
      </c>
      <c r="K303" s="133">
        <f t="shared" ref="K303:L303" si="325">+K178+K58</f>
        <v>0</v>
      </c>
      <c r="L303" s="133">
        <f t="shared" si="325"/>
        <v>0</v>
      </c>
      <c r="M303" s="133">
        <f t="shared" si="322"/>
        <v>0</v>
      </c>
      <c r="N303" s="133">
        <f t="shared" ref="N303:V303" si="326">+N178+N58</f>
        <v>0</v>
      </c>
      <c r="O303" s="133">
        <f t="shared" si="326"/>
        <v>0</v>
      </c>
      <c r="P303" s="133">
        <f t="shared" si="326"/>
        <v>0</v>
      </c>
      <c r="Q303" s="133">
        <f t="shared" si="326"/>
        <v>0</v>
      </c>
      <c r="R303" s="133">
        <f t="shared" si="326"/>
        <v>0</v>
      </c>
      <c r="S303" s="133">
        <f t="shared" si="326"/>
        <v>0</v>
      </c>
      <c r="T303" s="133">
        <f t="shared" si="326"/>
        <v>0</v>
      </c>
      <c r="U303" s="133">
        <f t="shared" si="326"/>
        <v>0</v>
      </c>
      <c r="V303" s="133">
        <f t="shared" si="326"/>
        <v>0</v>
      </c>
      <c r="W303" s="133">
        <f t="shared" ref="W303:Z303" si="327">+W178+W58</f>
        <v>0</v>
      </c>
      <c r="X303" s="133">
        <f t="shared" si="327"/>
        <v>0</v>
      </c>
      <c r="Y303" s="133">
        <f t="shared" si="327"/>
        <v>0</v>
      </c>
      <c r="Z303" s="133">
        <f t="shared" si="327"/>
        <v>0</v>
      </c>
      <c r="AA303" s="55"/>
      <c r="AB303" s="55"/>
    </row>
    <row r="304" spans="1:28">
      <c r="A304" s="57"/>
      <c r="B304" s="58" t="s">
        <v>211</v>
      </c>
      <c r="C304" s="60"/>
      <c r="D304" s="61" t="s">
        <v>212</v>
      </c>
      <c r="E304" s="61"/>
      <c r="F304" s="61"/>
      <c r="G304" s="61"/>
      <c r="H304" s="61"/>
      <c r="I304" s="61"/>
      <c r="J304" s="133">
        <f>+J179</f>
        <v>0</v>
      </c>
      <c r="K304" s="133">
        <f t="shared" ref="K304:L304" si="328">+K179+K59</f>
        <v>0</v>
      </c>
      <c r="L304" s="133">
        <f t="shared" si="328"/>
        <v>0</v>
      </c>
      <c r="M304" s="133">
        <f t="shared" si="322"/>
        <v>0</v>
      </c>
      <c r="N304" s="133">
        <f t="shared" ref="N304:V304" si="329">+N179+N59</f>
        <v>0</v>
      </c>
      <c r="O304" s="133">
        <f t="shared" si="329"/>
        <v>0</v>
      </c>
      <c r="P304" s="133">
        <f t="shared" si="329"/>
        <v>0</v>
      </c>
      <c r="Q304" s="133">
        <f t="shared" si="329"/>
        <v>0</v>
      </c>
      <c r="R304" s="133">
        <f t="shared" si="329"/>
        <v>0</v>
      </c>
      <c r="S304" s="133">
        <f t="shared" si="329"/>
        <v>0</v>
      </c>
      <c r="T304" s="133">
        <f t="shared" si="329"/>
        <v>0</v>
      </c>
      <c r="U304" s="133">
        <f t="shared" si="329"/>
        <v>0</v>
      </c>
      <c r="V304" s="133">
        <f t="shared" si="329"/>
        <v>0</v>
      </c>
      <c r="W304" s="133">
        <f t="shared" ref="W304:Z304" si="330">+W179+W59</f>
        <v>0</v>
      </c>
      <c r="X304" s="133">
        <f t="shared" si="330"/>
        <v>0</v>
      </c>
      <c r="Y304" s="133">
        <f t="shared" si="330"/>
        <v>0</v>
      </c>
      <c r="Z304" s="133">
        <f t="shared" si="330"/>
        <v>0</v>
      </c>
      <c r="AA304" s="55"/>
      <c r="AB304" s="55"/>
    </row>
    <row r="305" spans="1:28">
      <c r="A305" s="57"/>
      <c r="B305" s="58" t="s">
        <v>213</v>
      </c>
      <c r="C305" s="60"/>
      <c r="D305" s="61" t="s">
        <v>214</v>
      </c>
      <c r="E305" s="61"/>
      <c r="F305" s="61"/>
      <c r="G305" s="61"/>
      <c r="H305" s="61"/>
      <c r="I305" s="61"/>
      <c r="J305" s="133">
        <f>+J181</f>
        <v>0</v>
      </c>
      <c r="K305" s="133">
        <f t="shared" ref="K305:L305" si="331">+K180+K60</f>
        <v>0</v>
      </c>
      <c r="L305" s="133">
        <f t="shared" si="331"/>
        <v>0</v>
      </c>
      <c r="M305" s="133">
        <f t="shared" si="322"/>
        <v>0</v>
      </c>
      <c r="N305" s="133">
        <f t="shared" ref="N305:V305" si="332">+N180+N60</f>
        <v>0</v>
      </c>
      <c r="O305" s="133">
        <f t="shared" si="332"/>
        <v>0</v>
      </c>
      <c r="P305" s="133">
        <f t="shared" si="332"/>
        <v>0</v>
      </c>
      <c r="Q305" s="133">
        <f t="shared" si="332"/>
        <v>0</v>
      </c>
      <c r="R305" s="133">
        <f t="shared" si="332"/>
        <v>0</v>
      </c>
      <c r="S305" s="133">
        <f t="shared" si="332"/>
        <v>0</v>
      </c>
      <c r="T305" s="133">
        <f t="shared" si="332"/>
        <v>0</v>
      </c>
      <c r="U305" s="133">
        <f t="shared" si="332"/>
        <v>0</v>
      </c>
      <c r="V305" s="133">
        <f t="shared" si="332"/>
        <v>0</v>
      </c>
      <c r="W305" s="133">
        <f t="shared" ref="W305:Z305" si="333">+W180+W60</f>
        <v>0</v>
      </c>
      <c r="X305" s="133">
        <f t="shared" si="333"/>
        <v>0</v>
      </c>
      <c r="Y305" s="133">
        <f t="shared" si="333"/>
        <v>0</v>
      </c>
      <c r="Z305" s="133">
        <f t="shared" si="333"/>
        <v>0</v>
      </c>
      <c r="AA305" s="55"/>
      <c r="AB305" s="55"/>
    </row>
    <row r="306" spans="1:28">
      <c r="A306" s="57"/>
      <c r="B306" s="58" t="s">
        <v>215</v>
      </c>
      <c r="C306" s="60"/>
      <c r="D306" s="61" t="s">
        <v>216</v>
      </c>
      <c r="E306" s="61"/>
      <c r="F306" s="61"/>
      <c r="G306" s="61"/>
      <c r="H306" s="61"/>
      <c r="I306" s="61"/>
      <c r="J306" s="133">
        <f>+J182</f>
        <v>0</v>
      </c>
      <c r="K306" s="133">
        <f t="shared" ref="K306:L306" si="334">+K181+K61</f>
        <v>0</v>
      </c>
      <c r="L306" s="133">
        <f t="shared" si="334"/>
        <v>0</v>
      </c>
      <c r="M306" s="133">
        <f t="shared" si="322"/>
        <v>0</v>
      </c>
      <c r="N306" s="133">
        <f t="shared" ref="N306:V306" si="335">+N181+N61</f>
        <v>15562</v>
      </c>
      <c r="O306" s="133">
        <f t="shared" si="335"/>
        <v>0</v>
      </c>
      <c r="P306" s="133">
        <f t="shared" si="335"/>
        <v>0</v>
      </c>
      <c r="Q306" s="133">
        <f t="shared" si="335"/>
        <v>15562</v>
      </c>
      <c r="R306" s="133">
        <f t="shared" si="335"/>
        <v>0</v>
      </c>
      <c r="S306" s="133">
        <f t="shared" si="335"/>
        <v>0</v>
      </c>
      <c r="T306" s="133">
        <f t="shared" si="335"/>
        <v>0</v>
      </c>
      <c r="U306" s="133">
        <f t="shared" si="335"/>
        <v>0</v>
      </c>
      <c r="V306" s="133">
        <f t="shared" si="335"/>
        <v>0</v>
      </c>
      <c r="W306" s="133">
        <f t="shared" ref="W306:Z306" si="336">+W181+W61</f>
        <v>0</v>
      </c>
      <c r="X306" s="133">
        <f t="shared" si="336"/>
        <v>-15562</v>
      </c>
      <c r="Y306" s="133">
        <f t="shared" si="336"/>
        <v>0</v>
      </c>
      <c r="Z306" s="133">
        <f t="shared" si="336"/>
        <v>0</v>
      </c>
      <c r="AA306" s="55"/>
      <c r="AB306" s="55"/>
    </row>
    <row r="307" spans="1:28">
      <c r="A307" s="57"/>
      <c r="B307" s="58" t="s">
        <v>217</v>
      </c>
      <c r="C307" s="60"/>
      <c r="D307" s="61" t="s">
        <v>218</v>
      </c>
      <c r="E307" s="61"/>
      <c r="F307" s="61"/>
      <c r="G307" s="61"/>
      <c r="H307" s="61"/>
      <c r="I307" s="61"/>
      <c r="J307" s="133">
        <f>+J183</f>
        <v>0</v>
      </c>
      <c r="K307" s="133">
        <f t="shared" ref="K307:L307" si="337">+K182+K62</f>
        <v>0</v>
      </c>
      <c r="L307" s="133">
        <f t="shared" si="337"/>
        <v>0</v>
      </c>
      <c r="M307" s="133">
        <f t="shared" si="322"/>
        <v>106691</v>
      </c>
      <c r="N307" s="133">
        <f t="shared" ref="N307:V307" si="338">+N182+N62</f>
        <v>193309</v>
      </c>
      <c r="O307" s="133">
        <f t="shared" si="338"/>
        <v>0</v>
      </c>
      <c r="P307" s="133">
        <f t="shared" si="338"/>
        <v>0</v>
      </c>
      <c r="Q307" s="133">
        <f t="shared" si="338"/>
        <v>300000</v>
      </c>
      <c r="R307" s="133">
        <f t="shared" si="338"/>
        <v>25010</v>
      </c>
      <c r="S307" s="133">
        <f t="shared" si="338"/>
        <v>150725.9</v>
      </c>
      <c r="T307" s="133">
        <f t="shared" si="338"/>
        <v>0</v>
      </c>
      <c r="U307" s="133">
        <f t="shared" si="338"/>
        <v>0</v>
      </c>
      <c r="V307" s="133">
        <f t="shared" si="338"/>
        <v>175735.9</v>
      </c>
      <c r="W307" s="133">
        <f t="shared" ref="W307:Z307" si="339">+W182+W62</f>
        <v>0</v>
      </c>
      <c r="X307" s="133">
        <f t="shared" si="339"/>
        <v>-300000</v>
      </c>
      <c r="Y307" s="133">
        <f t="shared" si="339"/>
        <v>0</v>
      </c>
      <c r="Z307" s="133">
        <f t="shared" si="339"/>
        <v>0</v>
      </c>
      <c r="AA307" s="55"/>
      <c r="AB307" s="55"/>
    </row>
    <row r="308" spans="1:28">
      <c r="A308" s="57"/>
      <c r="B308" s="58" t="s">
        <v>219</v>
      </c>
      <c r="C308" s="60"/>
      <c r="D308" s="61" t="s">
        <v>220</v>
      </c>
      <c r="E308" s="61"/>
      <c r="F308" s="61"/>
      <c r="G308" s="61"/>
      <c r="H308" s="61"/>
      <c r="I308" s="61"/>
      <c r="J308" s="133">
        <f>+J184</f>
        <v>0</v>
      </c>
      <c r="K308" s="133">
        <f t="shared" ref="K308:L308" si="340">+K183+K63</f>
        <v>0</v>
      </c>
      <c r="L308" s="133">
        <f t="shared" si="340"/>
        <v>0</v>
      </c>
      <c r="M308" s="133">
        <f t="shared" si="322"/>
        <v>0</v>
      </c>
      <c r="N308" s="133">
        <f t="shared" ref="N308:V308" si="341">+N183+N63</f>
        <v>0</v>
      </c>
      <c r="O308" s="133">
        <f t="shared" si="341"/>
        <v>0</v>
      </c>
      <c r="P308" s="133">
        <f t="shared" si="341"/>
        <v>0</v>
      </c>
      <c r="Q308" s="133">
        <f t="shared" si="341"/>
        <v>0</v>
      </c>
      <c r="R308" s="133">
        <f t="shared" si="341"/>
        <v>0</v>
      </c>
      <c r="S308" s="133">
        <f t="shared" si="341"/>
        <v>0</v>
      </c>
      <c r="T308" s="133">
        <f t="shared" si="341"/>
        <v>0</v>
      </c>
      <c r="U308" s="133">
        <f t="shared" si="341"/>
        <v>0</v>
      </c>
      <c r="V308" s="133">
        <f t="shared" si="341"/>
        <v>0</v>
      </c>
      <c r="W308" s="133">
        <f t="shared" ref="W308:Z308" si="342">+W183+W63</f>
        <v>0</v>
      </c>
      <c r="X308" s="133">
        <f t="shared" si="342"/>
        <v>0</v>
      </c>
      <c r="Y308" s="133">
        <f t="shared" si="342"/>
        <v>0</v>
      </c>
      <c r="Z308" s="133">
        <f t="shared" si="342"/>
        <v>0</v>
      </c>
      <c r="AA308" s="55"/>
      <c r="AB308" s="55"/>
    </row>
    <row r="309" spans="1:28">
      <c r="A309" s="57"/>
      <c r="B309" s="58" t="s">
        <v>221</v>
      </c>
      <c r="C309" s="60"/>
      <c r="D309" s="61" t="s">
        <v>222</v>
      </c>
      <c r="E309" s="61"/>
      <c r="F309" s="61"/>
      <c r="G309" s="61"/>
      <c r="H309" s="61"/>
      <c r="I309" s="61"/>
      <c r="J309" s="133">
        <f>+J185</f>
        <v>0</v>
      </c>
      <c r="K309" s="133">
        <f t="shared" ref="K309:L309" si="343">+K184+K64</f>
        <v>0</v>
      </c>
      <c r="L309" s="133">
        <f t="shared" si="343"/>
        <v>0</v>
      </c>
      <c r="M309" s="133">
        <f t="shared" si="322"/>
        <v>0</v>
      </c>
      <c r="N309" s="133">
        <f t="shared" ref="N309:V309" si="344">+N184+N64</f>
        <v>0</v>
      </c>
      <c r="O309" s="133">
        <f t="shared" si="344"/>
        <v>0</v>
      </c>
      <c r="P309" s="133">
        <f t="shared" si="344"/>
        <v>0</v>
      </c>
      <c r="Q309" s="133">
        <f t="shared" si="344"/>
        <v>0</v>
      </c>
      <c r="R309" s="133">
        <f t="shared" si="344"/>
        <v>0</v>
      </c>
      <c r="S309" s="133">
        <f t="shared" si="344"/>
        <v>0</v>
      </c>
      <c r="T309" s="133">
        <f t="shared" si="344"/>
        <v>0</v>
      </c>
      <c r="U309" s="133">
        <f t="shared" si="344"/>
        <v>0</v>
      </c>
      <c r="V309" s="133">
        <f t="shared" si="344"/>
        <v>0</v>
      </c>
      <c r="W309" s="133">
        <f t="shared" ref="W309:Z309" si="345">+W184+W64</f>
        <v>0</v>
      </c>
      <c r="X309" s="133">
        <f t="shared" si="345"/>
        <v>0</v>
      </c>
      <c r="Y309" s="133">
        <f t="shared" si="345"/>
        <v>0</v>
      </c>
      <c r="Z309" s="133">
        <f t="shared" si="345"/>
        <v>0</v>
      </c>
      <c r="AA309" s="55"/>
      <c r="AB309" s="55"/>
    </row>
    <row r="310" spans="1:28">
      <c r="A310" s="97"/>
      <c r="B310" s="58" t="s">
        <v>223</v>
      </c>
      <c r="C310" s="98"/>
      <c r="D310" s="99"/>
      <c r="E310" s="100"/>
      <c r="F310" s="100"/>
      <c r="G310" s="100"/>
      <c r="H310" s="100"/>
      <c r="I310" s="96">
        <f t="shared" ref="I310:Z310" si="346">SUM(I311:I315)</f>
        <v>0</v>
      </c>
      <c r="J310" s="96">
        <f t="shared" si="346"/>
        <v>0</v>
      </c>
      <c r="K310" s="96">
        <f t="shared" si="346"/>
        <v>0</v>
      </c>
      <c r="L310" s="96">
        <f t="shared" si="346"/>
        <v>0</v>
      </c>
      <c r="M310" s="96">
        <f t="shared" si="346"/>
        <v>0</v>
      </c>
      <c r="N310" s="96">
        <f t="shared" si="346"/>
        <v>21084685.809999999</v>
      </c>
      <c r="O310" s="96">
        <f t="shared" si="346"/>
        <v>0</v>
      </c>
      <c r="P310" s="96">
        <f t="shared" si="346"/>
        <v>0</v>
      </c>
      <c r="Q310" s="154">
        <f t="shared" si="346"/>
        <v>21084685.809999999</v>
      </c>
      <c r="R310" s="96">
        <f t="shared" si="346"/>
        <v>0</v>
      </c>
      <c r="S310" s="96">
        <f t="shared" si="346"/>
        <v>0</v>
      </c>
      <c r="T310" s="96">
        <f t="shared" si="346"/>
        <v>0</v>
      </c>
      <c r="U310" s="96">
        <f t="shared" si="346"/>
        <v>0</v>
      </c>
      <c r="V310" s="96">
        <f t="shared" si="346"/>
        <v>0</v>
      </c>
      <c r="W310" s="96">
        <f t="shared" si="346"/>
        <v>0</v>
      </c>
      <c r="X310" s="96">
        <f t="shared" si="346"/>
        <v>-21084685.809999999</v>
      </c>
      <c r="Y310" s="96">
        <f t="shared" si="346"/>
        <v>0</v>
      </c>
      <c r="Z310" s="96">
        <f t="shared" si="346"/>
        <v>0</v>
      </c>
      <c r="AA310" s="55"/>
      <c r="AB310" s="55"/>
    </row>
    <row r="311" spans="1:28">
      <c r="A311" s="57"/>
      <c r="B311" s="58"/>
      <c r="C311" s="60" t="s">
        <v>224</v>
      </c>
      <c r="D311" s="61" t="s">
        <v>225</v>
      </c>
      <c r="E311" s="61"/>
      <c r="F311" s="61"/>
      <c r="G311" s="61"/>
      <c r="H311" s="61"/>
      <c r="I311" s="61"/>
      <c r="J311" s="133">
        <f>+J187</f>
        <v>0</v>
      </c>
      <c r="K311" s="133">
        <f t="shared" ref="K311:L311" si="347">+K187+K66</f>
        <v>0</v>
      </c>
      <c r="L311" s="133">
        <f t="shared" si="347"/>
        <v>0</v>
      </c>
      <c r="M311" s="133">
        <f t="shared" ref="M311:V311" si="348">+M187+M66</f>
        <v>0</v>
      </c>
      <c r="N311" s="133">
        <f t="shared" si="348"/>
        <v>0</v>
      </c>
      <c r="O311" s="133">
        <f t="shared" si="348"/>
        <v>0</v>
      </c>
      <c r="P311" s="133">
        <f t="shared" si="348"/>
        <v>0</v>
      </c>
      <c r="Q311" s="133">
        <f t="shared" si="348"/>
        <v>0</v>
      </c>
      <c r="R311" s="133">
        <f t="shared" si="348"/>
        <v>0</v>
      </c>
      <c r="S311" s="133">
        <f t="shared" si="348"/>
        <v>0</v>
      </c>
      <c r="T311" s="133">
        <f t="shared" si="348"/>
        <v>0</v>
      </c>
      <c r="U311" s="133">
        <f t="shared" si="348"/>
        <v>0</v>
      </c>
      <c r="V311" s="133">
        <f t="shared" si="348"/>
        <v>0</v>
      </c>
      <c r="W311" s="133">
        <f t="shared" ref="W311:Z311" si="349">+W187+W66</f>
        <v>0</v>
      </c>
      <c r="X311" s="133">
        <f t="shared" si="349"/>
        <v>0</v>
      </c>
      <c r="Y311" s="133">
        <f t="shared" si="349"/>
        <v>0</v>
      </c>
      <c r="Z311" s="133">
        <f t="shared" si="349"/>
        <v>0</v>
      </c>
      <c r="AA311" s="55"/>
      <c r="AB311" s="55"/>
    </row>
    <row r="312" spans="1:28">
      <c r="A312" s="57"/>
      <c r="B312" s="58"/>
      <c r="C312" s="60" t="s">
        <v>226</v>
      </c>
      <c r="D312" s="61" t="s">
        <v>227</v>
      </c>
      <c r="E312" s="61"/>
      <c r="F312" s="61"/>
      <c r="G312" s="61"/>
      <c r="H312" s="61"/>
      <c r="I312" s="61"/>
      <c r="J312" s="133">
        <f>+J188</f>
        <v>0</v>
      </c>
      <c r="K312" s="133">
        <f t="shared" ref="K312:L312" si="350">+K188+K67</f>
        <v>0</v>
      </c>
      <c r="L312" s="133">
        <f t="shared" si="350"/>
        <v>0</v>
      </c>
      <c r="M312" s="133">
        <f t="shared" ref="M312:V315" si="351">+M188+M67</f>
        <v>0</v>
      </c>
      <c r="N312" s="133">
        <f t="shared" si="351"/>
        <v>0</v>
      </c>
      <c r="O312" s="133">
        <f t="shared" si="351"/>
        <v>0</v>
      </c>
      <c r="P312" s="133">
        <f t="shared" si="351"/>
        <v>0</v>
      </c>
      <c r="Q312" s="133">
        <f t="shared" si="351"/>
        <v>0</v>
      </c>
      <c r="R312" s="133">
        <f t="shared" si="351"/>
        <v>0</v>
      </c>
      <c r="S312" s="133">
        <f t="shared" si="351"/>
        <v>0</v>
      </c>
      <c r="T312" s="133">
        <f t="shared" si="351"/>
        <v>0</v>
      </c>
      <c r="U312" s="133">
        <f t="shared" si="351"/>
        <v>0</v>
      </c>
      <c r="V312" s="133">
        <f t="shared" si="351"/>
        <v>0</v>
      </c>
      <c r="W312" s="133">
        <f t="shared" ref="W312:Z312" si="352">+W188+W67</f>
        <v>0</v>
      </c>
      <c r="X312" s="133">
        <f t="shared" si="352"/>
        <v>0</v>
      </c>
      <c r="Y312" s="133">
        <f t="shared" si="352"/>
        <v>0</v>
      </c>
      <c r="Z312" s="133">
        <f t="shared" si="352"/>
        <v>0</v>
      </c>
      <c r="AA312" s="55"/>
      <c r="AB312" s="55"/>
    </row>
    <row r="313" spans="1:28">
      <c r="A313" s="57"/>
      <c r="B313" s="58"/>
      <c r="C313" s="60" t="s">
        <v>228</v>
      </c>
      <c r="D313" s="61" t="s">
        <v>229</v>
      </c>
      <c r="E313" s="61"/>
      <c r="F313" s="61"/>
      <c r="G313" s="61"/>
      <c r="H313" s="61"/>
      <c r="I313" s="61"/>
      <c r="J313" s="133">
        <f>+J189</f>
        <v>0</v>
      </c>
      <c r="K313" s="133">
        <f t="shared" ref="K313:L313" si="353">+K189+K68</f>
        <v>0</v>
      </c>
      <c r="L313" s="133">
        <f t="shared" si="353"/>
        <v>0</v>
      </c>
      <c r="M313" s="133">
        <f t="shared" si="351"/>
        <v>0</v>
      </c>
      <c r="N313" s="133">
        <f t="shared" si="351"/>
        <v>0</v>
      </c>
      <c r="O313" s="133">
        <f t="shared" si="351"/>
        <v>0</v>
      </c>
      <c r="P313" s="133">
        <f t="shared" si="351"/>
        <v>0</v>
      </c>
      <c r="Q313" s="133">
        <f t="shared" si="351"/>
        <v>0</v>
      </c>
      <c r="R313" s="133">
        <f t="shared" si="351"/>
        <v>0</v>
      </c>
      <c r="S313" s="133">
        <f t="shared" si="351"/>
        <v>0</v>
      </c>
      <c r="T313" s="133">
        <f t="shared" si="351"/>
        <v>0</v>
      </c>
      <c r="U313" s="133">
        <f t="shared" si="351"/>
        <v>0</v>
      </c>
      <c r="V313" s="133">
        <f t="shared" si="351"/>
        <v>0</v>
      </c>
      <c r="W313" s="133">
        <f t="shared" ref="W313:Z313" si="354">+W189+W68</f>
        <v>0</v>
      </c>
      <c r="X313" s="133">
        <f t="shared" si="354"/>
        <v>0</v>
      </c>
      <c r="Y313" s="133">
        <f t="shared" si="354"/>
        <v>0</v>
      </c>
      <c r="Z313" s="133">
        <f t="shared" si="354"/>
        <v>0</v>
      </c>
      <c r="AA313" s="55"/>
      <c r="AB313" s="55"/>
    </row>
    <row r="314" spans="1:28">
      <c r="A314" s="57"/>
      <c r="B314" s="58"/>
      <c r="C314" s="60" t="s">
        <v>230</v>
      </c>
      <c r="D314" s="61" t="s">
        <v>231</v>
      </c>
      <c r="E314" s="61"/>
      <c r="F314" s="61"/>
      <c r="G314" s="61"/>
      <c r="H314" s="61"/>
      <c r="I314" s="61"/>
      <c r="J314" s="133">
        <f>+J190</f>
        <v>0</v>
      </c>
      <c r="K314" s="133">
        <f t="shared" ref="K314:L314" si="355">+K190+K69</f>
        <v>0</v>
      </c>
      <c r="L314" s="133">
        <f t="shared" si="355"/>
        <v>0</v>
      </c>
      <c r="M314" s="133">
        <f t="shared" si="351"/>
        <v>0</v>
      </c>
      <c r="N314" s="133">
        <f t="shared" si="351"/>
        <v>0</v>
      </c>
      <c r="O314" s="133">
        <f t="shared" si="351"/>
        <v>0</v>
      </c>
      <c r="P314" s="133">
        <f t="shared" si="351"/>
        <v>0</v>
      </c>
      <c r="Q314" s="133">
        <f t="shared" si="351"/>
        <v>0</v>
      </c>
      <c r="R314" s="133">
        <f t="shared" si="351"/>
        <v>0</v>
      </c>
      <c r="S314" s="133">
        <f t="shared" si="351"/>
        <v>0</v>
      </c>
      <c r="T314" s="133">
        <f t="shared" si="351"/>
        <v>0</v>
      </c>
      <c r="U314" s="133">
        <f t="shared" si="351"/>
        <v>0</v>
      </c>
      <c r="V314" s="133">
        <f t="shared" si="351"/>
        <v>0</v>
      </c>
      <c r="W314" s="133">
        <f t="shared" ref="W314:Z314" si="356">+W190+W69</f>
        <v>0</v>
      </c>
      <c r="X314" s="133">
        <f t="shared" si="356"/>
        <v>0</v>
      </c>
      <c r="Y314" s="133">
        <f t="shared" si="356"/>
        <v>0</v>
      </c>
      <c r="Z314" s="133">
        <f t="shared" si="356"/>
        <v>0</v>
      </c>
      <c r="AA314" s="55"/>
      <c r="AB314" s="55"/>
    </row>
    <row r="315" spans="1:28">
      <c r="A315" s="57"/>
      <c r="B315" s="58"/>
      <c r="C315" s="60" t="s">
        <v>232</v>
      </c>
      <c r="D315" s="61" t="s">
        <v>233</v>
      </c>
      <c r="E315" s="61"/>
      <c r="F315" s="61"/>
      <c r="G315" s="61"/>
      <c r="H315" s="61"/>
      <c r="I315" s="61"/>
      <c r="J315" s="133">
        <f>+J191</f>
        <v>0</v>
      </c>
      <c r="K315" s="133">
        <f t="shared" ref="K315:L315" si="357">+K191+K70</f>
        <v>0</v>
      </c>
      <c r="L315" s="133">
        <f t="shared" si="357"/>
        <v>0</v>
      </c>
      <c r="M315" s="133">
        <f t="shared" si="351"/>
        <v>0</v>
      </c>
      <c r="N315" s="133">
        <f t="shared" si="351"/>
        <v>21084685.809999999</v>
      </c>
      <c r="O315" s="133">
        <f t="shared" si="351"/>
        <v>0</v>
      </c>
      <c r="P315" s="133">
        <f t="shared" si="351"/>
        <v>0</v>
      </c>
      <c r="Q315" s="133">
        <f t="shared" si="351"/>
        <v>21084685.809999999</v>
      </c>
      <c r="R315" s="133">
        <f t="shared" si="351"/>
        <v>0</v>
      </c>
      <c r="S315" s="133">
        <f t="shared" si="351"/>
        <v>0</v>
      </c>
      <c r="T315" s="133">
        <f t="shared" si="351"/>
        <v>0</v>
      </c>
      <c r="U315" s="133">
        <f t="shared" si="351"/>
        <v>0</v>
      </c>
      <c r="V315" s="133">
        <f t="shared" si="351"/>
        <v>0</v>
      </c>
      <c r="W315" s="133">
        <f t="shared" ref="W315:Z315" si="358">+W191+W70</f>
        <v>0</v>
      </c>
      <c r="X315" s="133">
        <f t="shared" si="358"/>
        <v>-21084685.809999999</v>
      </c>
      <c r="Y315" s="133">
        <f t="shared" si="358"/>
        <v>0</v>
      </c>
      <c r="Z315" s="133">
        <f t="shared" si="358"/>
        <v>0</v>
      </c>
      <c r="AA315" s="55"/>
      <c r="AB315" s="55"/>
    </row>
    <row r="316" spans="1:28">
      <c r="A316" s="97"/>
      <c r="B316" s="58" t="s">
        <v>234</v>
      </c>
      <c r="C316" s="98"/>
      <c r="D316" s="99"/>
      <c r="E316" s="100"/>
      <c r="F316" s="100"/>
      <c r="G316" s="100"/>
      <c r="H316" s="100"/>
      <c r="I316" s="100"/>
      <c r="J316" s="96">
        <f t="shared" ref="J316:Z316" si="359">SUM(J317:J319)</f>
        <v>0</v>
      </c>
      <c r="K316" s="96">
        <f t="shared" si="359"/>
        <v>0</v>
      </c>
      <c r="L316" s="96">
        <f t="shared" si="359"/>
        <v>0</v>
      </c>
      <c r="M316" s="96">
        <f t="shared" si="359"/>
        <v>0</v>
      </c>
      <c r="N316" s="96">
        <f t="shared" si="359"/>
        <v>0</v>
      </c>
      <c r="O316" s="96">
        <f t="shared" si="359"/>
        <v>0</v>
      </c>
      <c r="P316" s="96">
        <f t="shared" si="359"/>
        <v>0</v>
      </c>
      <c r="Q316" s="154">
        <f t="shared" si="359"/>
        <v>0</v>
      </c>
      <c r="R316" s="96">
        <f t="shared" si="359"/>
        <v>0</v>
      </c>
      <c r="S316" s="96">
        <f t="shared" si="359"/>
        <v>0</v>
      </c>
      <c r="T316" s="96">
        <f t="shared" si="359"/>
        <v>0</v>
      </c>
      <c r="U316" s="96">
        <f t="shared" si="359"/>
        <v>0</v>
      </c>
      <c r="V316" s="96">
        <f t="shared" si="359"/>
        <v>0</v>
      </c>
      <c r="W316" s="96">
        <f t="shared" si="359"/>
        <v>0</v>
      </c>
      <c r="X316" s="96">
        <f t="shared" si="359"/>
        <v>0</v>
      </c>
      <c r="Y316" s="96">
        <f t="shared" si="359"/>
        <v>0</v>
      </c>
      <c r="Z316" s="96">
        <f t="shared" si="359"/>
        <v>0</v>
      </c>
      <c r="AA316" s="55"/>
      <c r="AB316" s="55"/>
    </row>
    <row r="317" spans="1:28">
      <c r="A317" s="57"/>
      <c r="B317" s="58"/>
      <c r="C317" s="60" t="s">
        <v>235</v>
      </c>
      <c r="D317" s="61" t="s">
        <v>236</v>
      </c>
      <c r="E317" s="61"/>
      <c r="F317" s="61"/>
      <c r="G317" s="61"/>
      <c r="H317" s="61"/>
      <c r="I317" s="61"/>
      <c r="J317" s="133">
        <f>+J193</f>
        <v>0</v>
      </c>
      <c r="K317" s="133">
        <f t="shared" ref="K317:L317" si="360">+K192+K72</f>
        <v>0</v>
      </c>
      <c r="L317" s="133">
        <f t="shared" si="360"/>
        <v>0</v>
      </c>
      <c r="M317" s="133">
        <f>+M192+M72</f>
        <v>0</v>
      </c>
      <c r="N317" s="133">
        <f t="shared" ref="N317:V317" si="361">+N192+N72</f>
        <v>0</v>
      </c>
      <c r="O317" s="133">
        <f t="shared" si="361"/>
        <v>0</v>
      </c>
      <c r="P317" s="133">
        <f t="shared" si="361"/>
        <v>0</v>
      </c>
      <c r="Q317" s="133">
        <f t="shared" si="361"/>
        <v>0</v>
      </c>
      <c r="R317" s="133">
        <f t="shared" si="361"/>
        <v>0</v>
      </c>
      <c r="S317" s="133">
        <f t="shared" si="361"/>
        <v>0</v>
      </c>
      <c r="T317" s="133">
        <f t="shared" si="361"/>
        <v>0</v>
      </c>
      <c r="U317" s="133">
        <f t="shared" si="361"/>
        <v>0</v>
      </c>
      <c r="V317" s="133">
        <f t="shared" si="361"/>
        <v>0</v>
      </c>
      <c r="W317" s="133">
        <f t="shared" ref="W317:Z317" si="362">+W192+W72</f>
        <v>0</v>
      </c>
      <c r="X317" s="133">
        <f t="shared" si="362"/>
        <v>0</v>
      </c>
      <c r="Y317" s="133">
        <f t="shared" si="362"/>
        <v>0</v>
      </c>
      <c r="Z317" s="133">
        <f t="shared" si="362"/>
        <v>0</v>
      </c>
      <c r="AA317" s="55"/>
      <c r="AB317" s="55"/>
    </row>
    <row r="318" spans="1:28">
      <c r="A318" s="57"/>
      <c r="B318" s="58"/>
      <c r="C318" s="60" t="s">
        <v>237</v>
      </c>
      <c r="D318" s="61" t="s">
        <v>238</v>
      </c>
      <c r="E318" s="61"/>
      <c r="F318" s="61"/>
      <c r="G318" s="61"/>
      <c r="H318" s="61"/>
      <c r="I318" s="61"/>
      <c r="J318" s="133">
        <f>+J194</f>
        <v>0</v>
      </c>
      <c r="K318" s="133">
        <f t="shared" ref="K318:L318" si="363">+K193+K73</f>
        <v>0</v>
      </c>
      <c r="L318" s="133">
        <f t="shared" si="363"/>
        <v>0</v>
      </c>
      <c r="M318" s="133">
        <f>+M193+M73</f>
        <v>0</v>
      </c>
      <c r="N318" s="133">
        <f t="shared" ref="N318:V318" si="364">+N193+N73</f>
        <v>0</v>
      </c>
      <c r="O318" s="133">
        <f t="shared" si="364"/>
        <v>0</v>
      </c>
      <c r="P318" s="133">
        <f t="shared" si="364"/>
        <v>0</v>
      </c>
      <c r="Q318" s="133">
        <f t="shared" si="364"/>
        <v>0</v>
      </c>
      <c r="R318" s="133">
        <f t="shared" si="364"/>
        <v>0</v>
      </c>
      <c r="S318" s="133">
        <f t="shared" si="364"/>
        <v>0</v>
      </c>
      <c r="T318" s="133">
        <f t="shared" si="364"/>
        <v>0</v>
      </c>
      <c r="U318" s="133">
        <f t="shared" si="364"/>
        <v>0</v>
      </c>
      <c r="V318" s="133">
        <f t="shared" si="364"/>
        <v>0</v>
      </c>
      <c r="W318" s="133">
        <f t="shared" ref="W318:Z318" si="365">+W193+W73</f>
        <v>0</v>
      </c>
      <c r="X318" s="133">
        <f t="shared" si="365"/>
        <v>0</v>
      </c>
      <c r="Y318" s="133">
        <f t="shared" si="365"/>
        <v>0</v>
      </c>
      <c r="Z318" s="133">
        <f t="shared" si="365"/>
        <v>0</v>
      </c>
      <c r="AA318" s="55"/>
      <c r="AB318" s="55"/>
    </row>
    <row r="319" spans="1:28">
      <c r="A319" s="57"/>
      <c r="B319" s="58"/>
      <c r="C319" s="60" t="s">
        <v>239</v>
      </c>
      <c r="D319" s="61" t="s">
        <v>240</v>
      </c>
      <c r="E319" s="61"/>
      <c r="F319" s="61"/>
      <c r="G319" s="61"/>
      <c r="H319" s="61"/>
      <c r="I319" s="61"/>
      <c r="J319" s="133">
        <f>+J195</f>
        <v>0</v>
      </c>
      <c r="K319" s="133">
        <f t="shared" ref="K319:L319" si="366">+K194+K74</f>
        <v>0</v>
      </c>
      <c r="L319" s="133">
        <f t="shared" si="366"/>
        <v>0</v>
      </c>
      <c r="M319" s="133">
        <f>+M194+M74</f>
        <v>0</v>
      </c>
      <c r="N319" s="133">
        <f t="shared" ref="N319:V319" si="367">+N194+N74</f>
        <v>0</v>
      </c>
      <c r="O319" s="133">
        <f t="shared" si="367"/>
        <v>0</v>
      </c>
      <c r="P319" s="133">
        <f t="shared" si="367"/>
        <v>0</v>
      </c>
      <c r="Q319" s="133">
        <f t="shared" si="367"/>
        <v>0</v>
      </c>
      <c r="R319" s="133">
        <f t="shared" si="367"/>
        <v>0</v>
      </c>
      <c r="S319" s="133">
        <f t="shared" si="367"/>
        <v>0</v>
      </c>
      <c r="T319" s="133">
        <f t="shared" si="367"/>
        <v>0</v>
      </c>
      <c r="U319" s="133">
        <f t="shared" si="367"/>
        <v>0</v>
      </c>
      <c r="V319" s="133">
        <f t="shared" si="367"/>
        <v>0</v>
      </c>
      <c r="W319" s="133">
        <f t="shared" ref="W319:Z319" si="368">+W194+W74</f>
        <v>0</v>
      </c>
      <c r="X319" s="133">
        <f t="shared" si="368"/>
        <v>0</v>
      </c>
      <c r="Y319" s="133">
        <f t="shared" si="368"/>
        <v>0</v>
      </c>
      <c r="Z319" s="133">
        <f t="shared" si="368"/>
        <v>0</v>
      </c>
      <c r="AA319" s="55"/>
      <c r="AB319" s="55"/>
    </row>
    <row r="320" spans="1:28">
      <c r="A320" s="43"/>
      <c r="B320" s="58" t="s">
        <v>241</v>
      </c>
      <c r="C320" s="98"/>
      <c r="D320" s="61" t="s">
        <v>242</v>
      </c>
      <c r="E320" s="61"/>
      <c r="F320" s="61"/>
      <c r="G320" s="61"/>
      <c r="H320" s="61"/>
      <c r="I320" s="61"/>
      <c r="J320" s="133">
        <f>+J196</f>
        <v>0</v>
      </c>
      <c r="K320" s="133">
        <f>+K196</f>
        <v>0</v>
      </c>
      <c r="L320" s="61"/>
      <c r="M320" s="133">
        <f>+M195+M75</f>
        <v>0</v>
      </c>
      <c r="N320" s="133">
        <f t="shared" ref="N320:Z320" si="369">+N195+N75</f>
        <v>0</v>
      </c>
      <c r="O320" s="133">
        <f t="shared" si="369"/>
        <v>0</v>
      </c>
      <c r="P320" s="133">
        <f t="shared" si="369"/>
        <v>0</v>
      </c>
      <c r="Q320" s="133">
        <f t="shared" si="369"/>
        <v>0</v>
      </c>
      <c r="R320" s="133">
        <f t="shared" si="369"/>
        <v>0</v>
      </c>
      <c r="S320" s="133">
        <f t="shared" si="369"/>
        <v>0</v>
      </c>
      <c r="T320" s="133">
        <f t="shared" si="369"/>
        <v>0</v>
      </c>
      <c r="U320" s="133">
        <f t="shared" si="369"/>
        <v>0</v>
      </c>
      <c r="V320" s="133">
        <f t="shared" si="369"/>
        <v>0</v>
      </c>
      <c r="W320" s="133">
        <f t="shared" si="369"/>
        <v>0</v>
      </c>
      <c r="X320" s="133">
        <f t="shared" si="369"/>
        <v>0</v>
      </c>
      <c r="Y320" s="133">
        <f t="shared" si="369"/>
        <v>0</v>
      </c>
      <c r="Z320" s="133">
        <f t="shared" si="369"/>
        <v>0</v>
      </c>
      <c r="AA320" s="55"/>
      <c r="AB320" s="55"/>
    </row>
    <row r="321" spans="1:28">
      <c r="A321" s="97"/>
      <c r="B321" s="58" t="s">
        <v>243</v>
      </c>
      <c r="C321" s="98"/>
      <c r="D321" s="61"/>
      <c r="E321" s="106"/>
      <c r="F321" s="106"/>
      <c r="G321" s="106"/>
      <c r="H321" s="106"/>
      <c r="I321" s="106"/>
      <c r="J321" s="78">
        <f t="shared" ref="J321:Z321" si="370">SUM(J322:J335)</f>
        <v>0</v>
      </c>
      <c r="K321" s="78">
        <f t="shared" si="370"/>
        <v>0</v>
      </c>
      <c r="L321" s="78">
        <f t="shared" si="370"/>
        <v>0</v>
      </c>
      <c r="M321" s="78">
        <f t="shared" si="370"/>
        <v>443500</v>
      </c>
      <c r="N321" s="78">
        <f t="shared" si="370"/>
        <v>1592320</v>
      </c>
      <c r="O321" s="78">
        <f t="shared" si="370"/>
        <v>0</v>
      </c>
      <c r="P321" s="78">
        <f t="shared" si="370"/>
        <v>0</v>
      </c>
      <c r="Q321" s="159">
        <f t="shared" si="370"/>
        <v>2035820</v>
      </c>
      <c r="R321" s="78">
        <f t="shared" si="370"/>
        <v>133700</v>
      </c>
      <c r="S321" s="78">
        <f t="shared" si="370"/>
        <v>674134.23</v>
      </c>
      <c r="T321" s="78">
        <f t="shared" si="370"/>
        <v>0</v>
      </c>
      <c r="U321" s="78">
        <f t="shared" si="370"/>
        <v>0</v>
      </c>
      <c r="V321" s="78">
        <f t="shared" si="370"/>
        <v>807834.23</v>
      </c>
      <c r="W321" s="78">
        <f t="shared" si="370"/>
        <v>1481968.46</v>
      </c>
      <c r="X321" s="78">
        <f t="shared" si="370"/>
        <v>2289802.69</v>
      </c>
      <c r="Y321" s="78">
        <f t="shared" si="370"/>
        <v>0</v>
      </c>
      <c r="Z321" s="78">
        <f t="shared" si="370"/>
        <v>0</v>
      </c>
      <c r="AA321" s="55"/>
      <c r="AB321" s="55"/>
    </row>
    <row r="322" spans="1:28" ht="15.75">
      <c r="A322" s="56"/>
      <c r="B322" s="58"/>
      <c r="C322" s="63" t="s">
        <v>244</v>
      </c>
      <c r="D322" s="61" t="s">
        <v>245</v>
      </c>
      <c r="E322" s="61"/>
      <c r="F322" s="61"/>
      <c r="G322" s="61"/>
      <c r="H322" s="61"/>
      <c r="I322" s="61"/>
      <c r="J322" s="133">
        <f t="shared" ref="J322:J330" si="371">+J198</f>
        <v>0</v>
      </c>
      <c r="K322" s="133">
        <f t="shared" ref="K322:L322" si="372">+K198+K77</f>
        <v>0</v>
      </c>
      <c r="L322" s="133">
        <f t="shared" si="372"/>
        <v>0</v>
      </c>
      <c r="M322" s="133">
        <f t="shared" ref="M322:M331" si="373">+M198+M77</f>
        <v>0</v>
      </c>
      <c r="N322" s="133">
        <f t="shared" ref="N322:V322" si="374">+N198+N77</f>
        <v>120000</v>
      </c>
      <c r="O322" s="133">
        <f t="shared" si="374"/>
        <v>0</v>
      </c>
      <c r="P322" s="133">
        <f t="shared" si="374"/>
        <v>0</v>
      </c>
      <c r="Q322" s="133">
        <f t="shared" si="374"/>
        <v>120000</v>
      </c>
      <c r="R322" s="133">
        <f t="shared" si="374"/>
        <v>0</v>
      </c>
      <c r="S322" s="133">
        <f t="shared" si="374"/>
        <v>16800</v>
      </c>
      <c r="T322" s="133">
        <f t="shared" si="374"/>
        <v>0</v>
      </c>
      <c r="U322" s="133">
        <f t="shared" si="374"/>
        <v>0</v>
      </c>
      <c r="V322" s="133">
        <f t="shared" si="374"/>
        <v>16800</v>
      </c>
      <c r="W322" s="133">
        <f t="shared" ref="W322:Z322" si="375">+W198+W77</f>
        <v>33600</v>
      </c>
      <c r="X322" s="133">
        <f t="shared" si="375"/>
        <v>50400</v>
      </c>
      <c r="Y322" s="133">
        <f t="shared" si="375"/>
        <v>0</v>
      </c>
      <c r="Z322" s="133">
        <f t="shared" si="375"/>
        <v>0</v>
      </c>
      <c r="AA322" s="55"/>
      <c r="AB322" s="55"/>
    </row>
    <row r="323" spans="1:28">
      <c r="A323" s="57"/>
      <c r="B323" s="58"/>
      <c r="C323" s="63" t="s">
        <v>246</v>
      </c>
      <c r="D323" s="61" t="s">
        <v>247</v>
      </c>
      <c r="E323" s="61"/>
      <c r="F323" s="61"/>
      <c r="G323" s="61"/>
      <c r="H323" s="61"/>
      <c r="I323" s="61"/>
      <c r="J323" s="133">
        <f t="shared" si="371"/>
        <v>0</v>
      </c>
      <c r="K323" s="133">
        <f t="shared" ref="K323:L323" si="376">+K199+K78</f>
        <v>0</v>
      </c>
      <c r="L323" s="133">
        <f t="shared" si="376"/>
        <v>0</v>
      </c>
      <c r="M323" s="133">
        <f t="shared" si="373"/>
        <v>0</v>
      </c>
      <c r="N323" s="133">
        <f t="shared" ref="N323:V323" si="377">+N199+N78</f>
        <v>66820</v>
      </c>
      <c r="O323" s="133">
        <f t="shared" si="377"/>
        <v>0</v>
      </c>
      <c r="P323" s="133">
        <f t="shared" si="377"/>
        <v>0</v>
      </c>
      <c r="Q323" s="133">
        <f t="shared" si="377"/>
        <v>66820</v>
      </c>
      <c r="R323" s="133">
        <f t="shared" si="377"/>
        <v>0</v>
      </c>
      <c r="S323" s="133">
        <f t="shared" si="377"/>
        <v>0</v>
      </c>
      <c r="T323" s="133">
        <f t="shared" si="377"/>
        <v>0</v>
      </c>
      <c r="U323" s="133">
        <f t="shared" si="377"/>
        <v>0</v>
      </c>
      <c r="V323" s="133">
        <f t="shared" si="377"/>
        <v>0</v>
      </c>
      <c r="W323" s="133">
        <f t="shared" ref="W323:Z323" si="378">+W199+W78</f>
        <v>0</v>
      </c>
      <c r="X323" s="133">
        <f t="shared" si="378"/>
        <v>0</v>
      </c>
      <c r="Y323" s="133">
        <f t="shared" si="378"/>
        <v>0</v>
      </c>
      <c r="Z323" s="133">
        <f t="shared" si="378"/>
        <v>0</v>
      </c>
      <c r="AA323" s="55"/>
      <c r="AB323" s="55"/>
    </row>
    <row r="324" spans="1:28">
      <c r="A324" s="109"/>
      <c r="B324" s="58"/>
      <c r="C324" s="63" t="s">
        <v>248</v>
      </c>
      <c r="D324" s="61" t="s">
        <v>249</v>
      </c>
      <c r="E324" s="61"/>
      <c r="F324" s="61"/>
      <c r="G324" s="61"/>
      <c r="H324" s="61"/>
      <c r="I324" s="61"/>
      <c r="J324" s="133">
        <f t="shared" si="371"/>
        <v>0</v>
      </c>
      <c r="K324" s="133">
        <f t="shared" ref="K324:L324" si="379">+K200+K79</f>
        <v>0</v>
      </c>
      <c r="L324" s="133">
        <f t="shared" si="379"/>
        <v>0</v>
      </c>
      <c r="M324" s="133">
        <f t="shared" si="373"/>
        <v>242500</v>
      </c>
      <c r="N324" s="133">
        <f t="shared" ref="N324:V324" si="380">+N200+N79</f>
        <v>72500</v>
      </c>
      <c r="O324" s="133">
        <f t="shared" si="380"/>
        <v>0</v>
      </c>
      <c r="P324" s="133">
        <f t="shared" si="380"/>
        <v>0</v>
      </c>
      <c r="Q324" s="133">
        <f t="shared" si="380"/>
        <v>315000</v>
      </c>
      <c r="R324" s="133">
        <f t="shared" si="380"/>
        <v>50200</v>
      </c>
      <c r="S324" s="133">
        <f t="shared" si="380"/>
        <v>230830.63</v>
      </c>
      <c r="T324" s="133">
        <f t="shared" si="380"/>
        <v>0</v>
      </c>
      <c r="U324" s="133">
        <f t="shared" si="380"/>
        <v>0</v>
      </c>
      <c r="V324" s="133">
        <f t="shared" si="380"/>
        <v>281030.63</v>
      </c>
      <c r="W324" s="133">
        <f t="shared" ref="W324:Z324" si="381">+W200+W79</f>
        <v>511861.26</v>
      </c>
      <c r="X324" s="133">
        <f t="shared" si="381"/>
        <v>792891.89</v>
      </c>
      <c r="Y324" s="133">
        <f t="shared" si="381"/>
        <v>0</v>
      </c>
      <c r="Z324" s="133">
        <f t="shared" si="381"/>
        <v>0</v>
      </c>
      <c r="AA324" s="55"/>
      <c r="AB324" s="55"/>
    </row>
    <row r="325" spans="1:28">
      <c r="A325" s="57"/>
      <c r="B325" s="58"/>
      <c r="C325" s="63" t="s">
        <v>250</v>
      </c>
      <c r="D325" s="61" t="s">
        <v>251</v>
      </c>
      <c r="E325" s="61"/>
      <c r="F325" s="61"/>
      <c r="G325" s="61"/>
      <c r="H325" s="61"/>
      <c r="I325" s="61"/>
      <c r="J325" s="133">
        <f t="shared" si="371"/>
        <v>0</v>
      </c>
      <c r="K325" s="133">
        <f t="shared" ref="K325:L325" si="382">+K201+K80</f>
        <v>0</v>
      </c>
      <c r="L325" s="133">
        <f t="shared" si="382"/>
        <v>0</v>
      </c>
      <c r="M325" s="133">
        <f t="shared" si="373"/>
        <v>0</v>
      </c>
      <c r="N325" s="133">
        <f t="shared" ref="N325:V325" si="383">+N201+N80</f>
        <v>0</v>
      </c>
      <c r="O325" s="133">
        <f t="shared" si="383"/>
        <v>0</v>
      </c>
      <c r="P325" s="133">
        <f t="shared" si="383"/>
        <v>0</v>
      </c>
      <c r="Q325" s="133">
        <f t="shared" si="383"/>
        <v>0</v>
      </c>
      <c r="R325" s="133">
        <f t="shared" si="383"/>
        <v>0</v>
      </c>
      <c r="S325" s="133">
        <f t="shared" si="383"/>
        <v>0</v>
      </c>
      <c r="T325" s="133">
        <f t="shared" si="383"/>
        <v>0</v>
      </c>
      <c r="U325" s="133">
        <f t="shared" si="383"/>
        <v>0</v>
      </c>
      <c r="V325" s="133">
        <f t="shared" si="383"/>
        <v>0</v>
      </c>
      <c r="W325" s="133">
        <f t="shared" ref="W325:Z325" si="384">+W201+W80</f>
        <v>0</v>
      </c>
      <c r="X325" s="133">
        <f t="shared" si="384"/>
        <v>0</v>
      </c>
      <c r="Y325" s="133">
        <f t="shared" si="384"/>
        <v>0</v>
      </c>
      <c r="Z325" s="133">
        <f t="shared" si="384"/>
        <v>0</v>
      </c>
      <c r="AA325" s="55"/>
      <c r="AB325" s="55"/>
    </row>
    <row r="326" spans="1:28">
      <c r="A326" s="57"/>
      <c r="B326" s="58"/>
      <c r="C326" s="63" t="s">
        <v>252</v>
      </c>
      <c r="D326" s="61" t="s">
        <v>253</v>
      </c>
      <c r="E326" s="61"/>
      <c r="F326" s="61"/>
      <c r="G326" s="61"/>
      <c r="H326" s="61"/>
      <c r="I326" s="61"/>
      <c r="J326" s="133">
        <f t="shared" si="371"/>
        <v>0</v>
      </c>
      <c r="K326" s="133">
        <f t="shared" ref="K326:L326" si="385">+K202+K81</f>
        <v>0</v>
      </c>
      <c r="L326" s="133">
        <f t="shared" si="385"/>
        <v>0</v>
      </c>
      <c r="M326" s="133">
        <f t="shared" si="373"/>
        <v>201000</v>
      </c>
      <c r="N326" s="133">
        <f t="shared" ref="N326:V326" si="386">+N202+N81</f>
        <v>948000</v>
      </c>
      <c r="O326" s="133">
        <f t="shared" si="386"/>
        <v>0</v>
      </c>
      <c r="P326" s="133">
        <f t="shared" si="386"/>
        <v>0</v>
      </c>
      <c r="Q326" s="133">
        <f t="shared" si="386"/>
        <v>1149000</v>
      </c>
      <c r="R326" s="133">
        <f t="shared" si="386"/>
        <v>83500</v>
      </c>
      <c r="S326" s="133">
        <f t="shared" si="386"/>
        <v>366178.6</v>
      </c>
      <c r="T326" s="133">
        <f t="shared" si="386"/>
        <v>0</v>
      </c>
      <c r="U326" s="133">
        <f t="shared" si="386"/>
        <v>0</v>
      </c>
      <c r="V326" s="133">
        <f t="shared" si="386"/>
        <v>449678.6</v>
      </c>
      <c r="W326" s="133">
        <f t="shared" ref="W326:Z326" si="387">+W202+W81</f>
        <v>815857.2</v>
      </c>
      <c r="X326" s="133">
        <f t="shared" si="387"/>
        <v>1265535.7999999998</v>
      </c>
      <c r="Y326" s="133">
        <f t="shared" si="387"/>
        <v>0</v>
      </c>
      <c r="Z326" s="133">
        <f t="shared" si="387"/>
        <v>0</v>
      </c>
      <c r="AA326" s="55"/>
      <c r="AB326" s="55"/>
    </row>
    <row r="327" spans="1:28">
      <c r="A327" s="57"/>
      <c r="B327" s="58"/>
      <c r="C327" s="63" t="s">
        <v>254</v>
      </c>
      <c r="D327" s="61" t="s">
        <v>255</v>
      </c>
      <c r="E327" s="61"/>
      <c r="F327" s="61"/>
      <c r="G327" s="61"/>
      <c r="H327" s="61"/>
      <c r="I327" s="61"/>
      <c r="J327" s="133">
        <f t="shared" si="371"/>
        <v>0</v>
      </c>
      <c r="K327" s="133">
        <f t="shared" ref="K327:L327" si="388">+K203+K82</f>
        <v>0</v>
      </c>
      <c r="L327" s="133">
        <f t="shared" si="388"/>
        <v>0</v>
      </c>
      <c r="M327" s="133">
        <f t="shared" si="373"/>
        <v>0</v>
      </c>
      <c r="N327" s="133">
        <f t="shared" ref="N327:V327" si="389">+N203+N82</f>
        <v>0</v>
      </c>
      <c r="O327" s="133">
        <f t="shared" si="389"/>
        <v>0</v>
      </c>
      <c r="P327" s="133">
        <f t="shared" si="389"/>
        <v>0</v>
      </c>
      <c r="Q327" s="133">
        <f t="shared" si="389"/>
        <v>0</v>
      </c>
      <c r="R327" s="133">
        <f t="shared" si="389"/>
        <v>0</v>
      </c>
      <c r="S327" s="133">
        <f t="shared" si="389"/>
        <v>0</v>
      </c>
      <c r="T327" s="133">
        <f t="shared" si="389"/>
        <v>0</v>
      </c>
      <c r="U327" s="133">
        <f t="shared" si="389"/>
        <v>0</v>
      </c>
      <c r="V327" s="133">
        <f t="shared" si="389"/>
        <v>0</v>
      </c>
      <c r="W327" s="133">
        <f t="shared" ref="W327:Z327" si="390">+W203+W82</f>
        <v>0</v>
      </c>
      <c r="X327" s="133">
        <f t="shared" si="390"/>
        <v>0</v>
      </c>
      <c r="Y327" s="133">
        <f t="shared" si="390"/>
        <v>0</v>
      </c>
      <c r="Z327" s="133">
        <f t="shared" si="390"/>
        <v>0</v>
      </c>
      <c r="AA327" s="55"/>
      <c r="AB327" s="55"/>
    </row>
    <row r="328" spans="1:28">
      <c r="A328" s="57"/>
      <c r="B328" s="58"/>
      <c r="C328" s="63" t="s">
        <v>256</v>
      </c>
      <c r="D328" s="61" t="s">
        <v>257</v>
      </c>
      <c r="E328" s="61"/>
      <c r="F328" s="61"/>
      <c r="G328" s="61"/>
      <c r="H328" s="61"/>
      <c r="I328" s="61"/>
      <c r="J328" s="133">
        <f t="shared" si="371"/>
        <v>0</v>
      </c>
      <c r="K328" s="133">
        <f t="shared" ref="K328:L328" si="391">+K204+K83</f>
        <v>0</v>
      </c>
      <c r="L328" s="133">
        <f t="shared" si="391"/>
        <v>0</v>
      </c>
      <c r="M328" s="133">
        <f t="shared" si="373"/>
        <v>0</v>
      </c>
      <c r="N328" s="133">
        <f t="shared" ref="N328:V328" si="392">+N204+N83</f>
        <v>235000</v>
      </c>
      <c r="O328" s="133">
        <f t="shared" si="392"/>
        <v>0</v>
      </c>
      <c r="P328" s="133">
        <f t="shared" si="392"/>
        <v>0</v>
      </c>
      <c r="Q328" s="133">
        <f t="shared" si="392"/>
        <v>235000</v>
      </c>
      <c r="R328" s="133">
        <f t="shared" si="392"/>
        <v>0</v>
      </c>
      <c r="S328" s="133">
        <f t="shared" si="392"/>
        <v>60325</v>
      </c>
      <c r="T328" s="133">
        <f t="shared" si="392"/>
        <v>0</v>
      </c>
      <c r="U328" s="133">
        <f t="shared" si="392"/>
        <v>0</v>
      </c>
      <c r="V328" s="133">
        <f t="shared" si="392"/>
        <v>60325</v>
      </c>
      <c r="W328" s="133">
        <f t="shared" ref="W328:Z328" si="393">+W204+W83</f>
        <v>120650</v>
      </c>
      <c r="X328" s="133">
        <f t="shared" si="393"/>
        <v>180975</v>
      </c>
      <c r="Y328" s="133">
        <f t="shared" si="393"/>
        <v>0</v>
      </c>
      <c r="Z328" s="133">
        <f t="shared" si="393"/>
        <v>0</v>
      </c>
      <c r="AA328" s="55"/>
      <c r="AB328" s="55"/>
    </row>
    <row r="329" spans="1:28">
      <c r="A329" s="57"/>
      <c r="B329" s="58"/>
      <c r="C329" s="63" t="s">
        <v>258</v>
      </c>
      <c r="D329" s="61" t="s">
        <v>259</v>
      </c>
      <c r="E329" s="61"/>
      <c r="F329" s="61"/>
      <c r="G329" s="61"/>
      <c r="H329" s="61"/>
      <c r="I329" s="61"/>
      <c r="J329" s="133">
        <f t="shared" si="371"/>
        <v>0</v>
      </c>
      <c r="K329" s="133">
        <f t="shared" ref="K329:L329" si="394">+K205+K84</f>
        <v>0</v>
      </c>
      <c r="L329" s="133">
        <f t="shared" si="394"/>
        <v>0</v>
      </c>
      <c r="M329" s="133">
        <f t="shared" si="373"/>
        <v>0</v>
      </c>
      <c r="N329" s="133">
        <f t="shared" ref="N329:V329" si="395">+N205+N84</f>
        <v>150000</v>
      </c>
      <c r="O329" s="133">
        <f t="shared" si="395"/>
        <v>0</v>
      </c>
      <c r="P329" s="133">
        <f t="shared" si="395"/>
        <v>0</v>
      </c>
      <c r="Q329" s="133">
        <f t="shared" si="395"/>
        <v>150000</v>
      </c>
      <c r="R329" s="133">
        <f t="shared" si="395"/>
        <v>0</v>
      </c>
      <c r="S329" s="133">
        <f t="shared" si="395"/>
        <v>0</v>
      </c>
      <c r="T329" s="133">
        <f t="shared" si="395"/>
        <v>0</v>
      </c>
      <c r="U329" s="133">
        <f t="shared" si="395"/>
        <v>0</v>
      </c>
      <c r="V329" s="133">
        <f t="shared" si="395"/>
        <v>0</v>
      </c>
      <c r="W329" s="133">
        <f t="shared" ref="W329:Z329" si="396">+W205+W84</f>
        <v>0</v>
      </c>
      <c r="X329" s="133">
        <f t="shared" si="396"/>
        <v>0</v>
      </c>
      <c r="Y329" s="133">
        <f t="shared" si="396"/>
        <v>0</v>
      </c>
      <c r="Z329" s="133">
        <f t="shared" si="396"/>
        <v>0</v>
      </c>
      <c r="AA329" s="55"/>
      <c r="AB329" s="55"/>
    </row>
    <row r="330" spans="1:28">
      <c r="A330" s="57"/>
      <c r="B330" s="58"/>
      <c r="C330" s="63" t="s">
        <v>260</v>
      </c>
      <c r="D330" s="61" t="s">
        <v>261</v>
      </c>
      <c r="E330" s="61"/>
      <c r="F330" s="61"/>
      <c r="G330" s="61"/>
      <c r="H330" s="61"/>
      <c r="I330" s="61"/>
      <c r="J330" s="133">
        <f t="shared" si="371"/>
        <v>0</v>
      </c>
      <c r="K330" s="133">
        <f t="shared" ref="K330:L330" si="397">+K206+K85</f>
        <v>0</v>
      </c>
      <c r="L330" s="133">
        <f t="shared" si="397"/>
        <v>0</v>
      </c>
      <c r="M330" s="133">
        <f t="shared" si="373"/>
        <v>0</v>
      </c>
      <c r="N330" s="133">
        <f t="shared" ref="N330:V330" si="398">+N206+N85</f>
        <v>0</v>
      </c>
      <c r="O330" s="133">
        <f t="shared" si="398"/>
        <v>0</v>
      </c>
      <c r="P330" s="133">
        <f t="shared" si="398"/>
        <v>0</v>
      </c>
      <c r="Q330" s="133">
        <f t="shared" si="398"/>
        <v>0</v>
      </c>
      <c r="R330" s="133">
        <f t="shared" si="398"/>
        <v>0</v>
      </c>
      <c r="S330" s="133">
        <f t="shared" si="398"/>
        <v>0</v>
      </c>
      <c r="T330" s="133">
        <f t="shared" si="398"/>
        <v>0</v>
      </c>
      <c r="U330" s="133">
        <f t="shared" si="398"/>
        <v>0</v>
      </c>
      <c r="V330" s="133">
        <f t="shared" si="398"/>
        <v>0</v>
      </c>
      <c r="W330" s="133">
        <f t="shared" ref="W330:Z330" si="399">+W206+W85</f>
        <v>0</v>
      </c>
      <c r="X330" s="133">
        <f t="shared" si="399"/>
        <v>0</v>
      </c>
      <c r="Y330" s="133">
        <f t="shared" si="399"/>
        <v>0</v>
      </c>
      <c r="Z330" s="133">
        <f t="shared" si="399"/>
        <v>0</v>
      </c>
      <c r="AA330" s="55"/>
      <c r="AB330" s="55"/>
    </row>
    <row r="331" spans="1:28">
      <c r="A331" s="57"/>
      <c r="B331" s="58"/>
      <c r="C331" s="63" t="s">
        <v>341</v>
      </c>
      <c r="D331" s="61" t="s">
        <v>338</v>
      </c>
      <c r="E331" s="61"/>
      <c r="F331" s="61"/>
      <c r="G331" s="61"/>
      <c r="H331" s="61"/>
      <c r="I331" s="61"/>
      <c r="J331" s="133"/>
      <c r="K331" s="133">
        <f t="shared" ref="K331:L331" si="400">+K207+K86</f>
        <v>0</v>
      </c>
      <c r="L331" s="133">
        <f t="shared" si="400"/>
        <v>0</v>
      </c>
      <c r="M331" s="133">
        <f t="shared" si="373"/>
        <v>0</v>
      </c>
      <c r="N331" s="133">
        <f t="shared" ref="N331:V331" si="401">+N207+N86</f>
        <v>0</v>
      </c>
      <c r="O331" s="133">
        <f t="shared" si="401"/>
        <v>0</v>
      </c>
      <c r="P331" s="133">
        <f t="shared" si="401"/>
        <v>0</v>
      </c>
      <c r="Q331" s="133">
        <f t="shared" si="401"/>
        <v>0</v>
      </c>
      <c r="R331" s="133">
        <f t="shared" si="401"/>
        <v>0</v>
      </c>
      <c r="S331" s="133">
        <f t="shared" si="401"/>
        <v>0</v>
      </c>
      <c r="T331" s="133">
        <f t="shared" si="401"/>
        <v>0</v>
      </c>
      <c r="U331" s="133">
        <f t="shared" si="401"/>
        <v>0</v>
      </c>
      <c r="V331" s="133">
        <f t="shared" si="401"/>
        <v>0</v>
      </c>
      <c r="W331" s="133">
        <f t="shared" ref="W331:Z331" si="402">+W207+W86</f>
        <v>0</v>
      </c>
      <c r="X331" s="133">
        <f t="shared" si="402"/>
        <v>0</v>
      </c>
      <c r="Y331" s="133">
        <f t="shared" si="402"/>
        <v>0</v>
      </c>
      <c r="Z331" s="133">
        <f t="shared" si="402"/>
        <v>0</v>
      </c>
      <c r="AA331" s="55">
        <v>0</v>
      </c>
      <c r="AB331" s="55"/>
    </row>
    <row r="332" spans="1:28">
      <c r="A332" s="57"/>
      <c r="B332" s="58"/>
      <c r="C332" s="63" t="s">
        <v>262</v>
      </c>
      <c r="D332" s="61" t="s">
        <v>263</v>
      </c>
      <c r="E332" s="61"/>
      <c r="F332" s="61"/>
      <c r="G332" s="61"/>
      <c r="H332" s="61"/>
      <c r="I332" s="61"/>
      <c r="J332" s="133">
        <f>+J208</f>
        <v>0</v>
      </c>
      <c r="K332" s="133">
        <f t="shared" ref="K332:L332" si="403">+K208+K87</f>
        <v>0</v>
      </c>
      <c r="L332" s="133">
        <f t="shared" si="403"/>
        <v>0</v>
      </c>
      <c r="M332" s="133">
        <f t="shared" ref="M332:V335" si="404">+M208+M87</f>
        <v>0</v>
      </c>
      <c r="N332" s="133">
        <f t="shared" si="404"/>
        <v>0</v>
      </c>
      <c r="O332" s="133">
        <f t="shared" si="404"/>
        <v>0</v>
      </c>
      <c r="P332" s="133">
        <f t="shared" si="404"/>
        <v>0</v>
      </c>
      <c r="Q332" s="133">
        <f t="shared" si="404"/>
        <v>0</v>
      </c>
      <c r="R332" s="133">
        <f t="shared" si="404"/>
        <v>0</v>
      </c>
      <c r="S332" s="133">
        <f t="shared" si="404"/>
        <v>0</v>
      </c>
      <c r="T332" s="133">
        <f t="shared" si="404"/>
        <v>0</v>
      </c>
      <c r="U332" s="133">
        <f t="shared" si="404"/>
        <v>0</v>
      </c>
      <c r="V332" s="133">
        <f t="shared" si="404"/>
        <v>0</v>
      </c>
      <c r="W332" s="133">
        <f t="shared" ref="W332:Z332" si="405">+W208+W87</f>
        <v>0</v>
      </c>
      <c r="X332" s="133">
        <f t="shared" si="405"/>
        <v>0</v>
      </c>
      <c r="Y332" s="133">
        <f t="shared" si="405"/>
        <v>0</v>
      </c>
      <c r="Z332" s="133">
        <f t="shared" si="405"/>
        <v>0</v>
      </c>
      <c r="AA332" s="55"/>
      <c r="AB332" s="55"/>
    </row>
    <row r="333" spans="1:28">
      <c r="A333" s="57"/>
      <c r="B333" s="58"/>
      <c r="C333" s="63" t="s">
        <v>264</v>
      </c>
      <c r="D333" s="61" t="s">
        <v>265</v>
      </c>
      <c r="E333" s="61"/>
      <c r="F333" s="61"/>
      <c r="G333" s="61"/>
      <c r="H333" s="61"/>
      <c r="I333" s="61"/>
      <c r="J333" s="133">
        <f>+J209</f>
        <v>0</v>
      </c>
      <c r="K333" s="133">
        <f t="shared" ref="K333:L333" si="406">+K209+K88</f>
        <v>0</v>
      </c>
      <c r="L333" s="133">
        <f t="shared" si="406"/>
        <v>0</v>
      </c>
      <c r="M333" s="133">
        <f t="shared" si="404"/>
        <v>0</v>
      </c>
      <c r="N333" s="133">
        <f t="shared" si="404"/>
        <v>0</v>
      </c>
      <c r="O333" s="133">
        <f t="shared" si="404"/>
        <v>0</v>
      </c>
      <c r="P333" s="133">
        <f t="shared" si="404"/>
        <v>0</v>
      </c>
      <c r="Q333" s="133">
        <f t="shared" si="404"/>
        <v>0</v>
      </c>
      <c r="R333" s="133">
        <f t="shared" si="404"/>
        <v>0</v>
      </c>
      <c r="S333" s="133">
        <f t="shared" si="404"/>
        <v>0</v>
      </c>
      <c r="T333" s="133">
        <f t="shared" si="404"/>
        <v>0</v>
      </c>
      <c r="U333" s="133">
        <f t="shared" si="404"/>
        <v>0</v>
      </c>
      <c r="V333" s="133">
        <f t="shared" si="404"/>
        <v>0</v>
      </c>
      <c r="W333" s="133">
        <f t="shared" ref="W333:Z333" si="407">+W209+W88</f>
        <v>0</v>
      </c>
      <c r="X333" s="133">
        <f t="shared" si="407"/>
        <v>0</v>
      </c>
      <c r="Y333" s="133">
        <f t="shared" si="407"/>
        <v>0</v>
      </c>
      <c r="Z333" s="133">
        <f t="shared" si="407"/>
        <v>0</v>
      </c>
      <c r="AA333" s="55"/>
      <c r="AB333" s="55"/>
    </row>
    <row r="334" spans="1:28">
      <c r="A334" s="57"/>
      <c r="B334" s="58"/>
      <c r="C334" s="63" t="s">
        <v>266</v>
      </c>
      <c r="D334" s="61" t="s">
        <v>267</v>
      </c>
      <c r="E334" s="61"/>
      <c r="F334" s="61"/>
      <c r="G334" s="61"/>
      <c r="H334" s="61"/>
      <c r="I334" s="61"/>
      <c r="J334" s="133">
        <f>+J210</f>
        <v>0</v>
      </c>
      <c r="K334" s="133">
        <f t="shared" ref="K334:L334" si="408">+K210+K89</f>
        <v>0</v>
      </c>
      <c r="L334" s="133">
        <f t="shared" si="408"/>
        <v>0</v>
      </c>
      <c r="M334" s="133">
        <f t="shared" si="404"/>
        <v>0</v>
      </c>
      <c r="N334" s="133">
        <f t="shared" si="404"/>
        <v>0</v>
      </c>
      <c r="O334" s="133">
        <f t="shared" si="404"/>
        <v>0</v>
      </c>
      <c r="P334" s="133">
        <f t="shared" si="404"/>
        <v>0</v>
      </c>
      <c r="Q334" s="133">
        <f t="shared" si="404"/>
        <v>0</v>
      </c>
      <c r="R334" s="133">
        <f t="shared" si="404"/>
        <v>0</v>
      </c>
      <c r="S334" s="133">
        <f t="shared" si="404"/>
        <v>0</v>
      </c>
      <c r="T334" s="133">
        <f t="shared" si="404"/>
        <v>0</v>
      </c>
      <c r="U334" s="133">
        <f t="shared" si="404"/>
        <v>0</v>
      </c>
      <c r="V334" s="133">
        <f t="shared" si="404"/>
        <v>0</v>
      </c>
      <c r="W334" s="133">
        <f t="shared" ref="W334:Z334" si="409">+W210+W89</f>
        <v>0</v>
      </c>
      <c r="X334" s="133">
        <f t="shared" si="409"/>
        <v>0</v>
      </c>
      <c r="Y334" s="133">
        <f t="shared" si="409"/>
        <v>0</v>
      </c>
      <c r="Z334" s="133">
        <f t="shared" si="409"/>
        <v>0</v>
      </c>
      <c r="AA334" s="55"/>
      <c r="AB334" s="55"/>
    </row>
    <row r="335" spans="1:28">
      <c r="A335" s="57"/>
      <c r="B335" s="58"/>
      <c r="C335" s="63" t="s">
        <v>268</v>
      </c>
      <c r="D335" s="61" t="s">
        <v>269</v>
      </c>
      <c r="E335" s="61"/>
      <c r="F335" s="61"/>
      <c r="G335" s="61"/>
      <c r="H335" s="61"/>
      <c r="I335" s="61"/>
      <c r="J335" s="133">
        <f>+J211</f>
        <v>0</v>
      </c>
      <c r="K335" s="133">
        <f t="shared" ref="K335:L335" si="410">+K211+K90</f>
        <v>0</v>
      </c>
      <c r="L335" s="133">
        <f t="shared" si="410"/>
        <v>0</v>
      </c>
      <c r="M335" s="133">
        <f t="shared" si="404"/>
        <v>0</v>
      </c>
      <c r="N335" s="133">
        <f t="shared" si="404"/>
        <v>0</v>
      </c>
      <c r="O335" s="133">
        <f t="shared" si="404"/>
        <v>0</v>
      </c>
      <c r="P335" s="133">
        <f t="shared" si="404"/>
        <v>0</v>
      </c>
      <c r="Q335" s="133">
        <f t="shared" si="404"/>
        <v>0</v>
      </c>
      <c r="R335" s="133">
        <f t="shared" si="404"/>
        <v>0</v>
      </c>
      <c r="S335" s="133">
        <f t="shared" si="404"/>
        <v>0</v>
      </c>
      <c r="T335" s="133">
        <f t="shared" si="404"/>
        <v>0</v>
      </c>
      <c r="U335" s="133">
        <f t="shared" si="404"/>
        <v>0</v>
      </c>
      <c r="V335" s="133">
        <f t="shared" si="404"/>
        <v>0</v>
      </c>
      <c r="W335" s="133">
        <f t="shared" ref="W335:Z335" si="411">+W211+W90</f>
        <v>0</v>
      </c>
      <c r="X335" s="133">
        <f t="shared" si="411"/>
        <v>0</v>
      </c>
      <c r="Y335" s="133">
        <f t="shared" si="411"/>
        <v>0</v>
      </c>
      <c r="Z335" s="133">
        <f t="shared" si="411"/>
        <v>0</v>
      </c>
      <c r="AA335" s="55"/>
      <c r="AB335" s="55"/>
    </row>
    <row r="336" spans="1:28">
      <c r="A336" s="57"/>
      <c r="C336" s="41"/>
      <c r="D336" s="39"/>
      <c r="E336" s="39"/>
      <c r="F336" s="39"/>
      <c r="G336" s="39"/>
      <c r="H336" s="39"/>
      <c r="I336" s="39"/>
      <c r="J336" s="50"/>
      <c r="K336" s="50"/>
      <c r="L336" s="39"/>
      <c r="M336" s="50"/>
      <c r="N336" s="50"/>
      <c r="O336" s="50"/>
      <c r="P336" s="50"/>
      <c r="Q336" s="155"/>
      <c r="R336" s="50"/>
      <c r="S336" s="50"/>
      <c r="T336" s="50"/>
      <c r="U336" s="50"/>
      <c r="V336" s="50"/>
      <c r="W336" s="50"/>
      <c r="X336" s="50"/>
      <c r="Y336" s="50"/>
      <c r="Z336" s="50"/>
      <c r="AA336" s="55"/>
      <c r="AB336" s="55"/>
    </row>
    <row r="337" spans="1:28" s="35" customFormat="1">
      <c r="A337" s="74"/>
      <c r="B337" s="75" t="s">
        <v>270</v>
      </c>
      <c r="C337" s="76"/>
      <c r="D337" s="77"/>
      <c r="E337" s="78" t="e">
        <f>E213+#REF!</f>
        <v>#REF!</v>
      </c>
      <c r="F337" s="78" t="e">
        <f>F213+#REF!</f>
        <v>#REF!</v>
      </c>
      <c r="G337" s="78"/>
      <c r="H337" s="78"/>
      <c r="I337" s="78"/>
      <c r="J337" s="78"/>
      <c r="K337" s="78">
        <f t="shared" ref="K337:Z337" si="412">K321+K320+K316+K310+K301+K297+K292+K291+K290+K287+K281+K278+K270+K267+K264</f>
        <v>0</v>
      </c>
      <c r="L337" s="78">
        <f t="shared" si="412"/>
        <v>0</v>
      </c>
      <c r="M337" s="78">
        <f t="shared" si="412"/>
        <v>38224728.670000002</v>
      </c>
      <c r="N337" s="78">
        <f t="shared" si="412"/>
        <v>67265851.75999999</v>
      </c>
      <c r="O337" s="78">
        <f t="shared" si="412"/>
        <v>0</v>
      </c>
      <c r="P337" s="78">
        <f t="shared" si="412"/>
        <v>0</v>
      </c>
      <c r="Q337" s="159">
        <f t="shared" si="412"/>
        <v>105490580.42999999</v>
      </c>
      <c r="R337" s="78">
        <f t="shared" si="412"/>
        <v>36956523.699999996</v>
      </c>
      <c r="S337" s="78">
        <f t="shared" si="412"/>
        <v>43016520.809999995</v>
      </c>
      <c r="T337" s="78">
        <f t="shared" si="412"/>
        <v>0</v>
      </c>
      <c r="U337" s="78">
        <f t="shared" si="412"/>
        <v>0</v>
      </c>
      <c r="V337" s="78">
        <f t="shared" si="412"/>
        <v>79973044.510000005</v>
      </c>
      <c r="W337" s="78">
        <f t="shared" si="412"/>
        <v>1481968.46</v>
      </c>
      <c r="X337" s="78">
        <f t="shared" si="412"/>
        <v>-101164957.73999999</v>
      </c>
      <c r="Y337" s="78">
        <f t="shared" si="412"/>
        <v>-586091</v>
      </c>
      <c r="Z337" s="78">
        <f t="shared" si="412"/>
        <v>0</v>
      </c>
      <c r="AA337" s="132"/>
      <c r="AB337" s="132"/>
    </row>
    <row r="338" spans="1:28">
      <c r="A338" s="57"/>
      <c r="C338" s="41"/>
      <c r="D338" s="39"/>
      <c r="E338" s="39"/>
      <c r="F338" s="39"/>
      <c r="G338" s="39"/>
      <c r="H338" s="39"/>
      <c r="I338" s="39"/>
      <c r="J338" s="50"/>
      <c r="K338" s="50"/>
      <c r="L338" s="39"/>
      <c r="M338" s="50"/>
      <c r="N338" s="50"/>
      <c r="O338" s="50"/>
      <c r="P338" s="50"/>
      <c r="Q338" s="155"/>
      <c r="R338" s="50"/>
      <c r="S338" s="50"/>
      <c r="T338" s="50"/>
      <c r="U338" s="50"/>
      <c r="V338" s="50"/>
      <c r="W338" s="50"/>
      <c r="X338" s="50"/>
      <c r="Y338" s="50"/>
      <c r="Z338" s="50"/>
      <c r="AA338" s="55"/>
      <c r="AB338" s="55"/>
    </row>
    <row r="339" spans="1:28" ht="15.75">
      <c r="A339" s="53" t="s">
        <v>271</v>
      </c>
      <c r="B339" s="13"/>
      <c r="C339" s="89"/>
      <c r="D339" s="90"/>
      <c r="E339" s="90"/>
      <c r="F339" s="90"/>
      <c r="G339" s="90"/>
      <c r="H339" s="90"/>
      <c r="I339" s="90"/>
      <c r="J339" s="91"/>
      <c r="K339" s="91"/>
      <c r="L339" s="90"/>
      <c r="M339" s="91"/>
      <c r="N339" s="91"/>
      <c r="O339" s="91"/>
      <c r="P339" s="91"/>
      <c r="Q339" s="156"/>
      <c r="R339" s="91"/>
      <c r="S339" s="91"/>
      <c r="T339" s="91"/>
      <c r="U339" s="91"/>
      <c r="V339" s="91"/>
      <c r="W339" s="91"/>
      <c r="X339" s="91"/>
      <c r="Y339" s="91"/>
      <c r="Z339" s="91"/>
      <c r="AA339" s="55"/>
      <c r="AB339" s="55"/>
    </row>
    <row r="340" spans="1:28">
      <c r="A340" s="57"/>
      <c r="C340" s="41"/>
      <c r="D340" s="39"/>
      <c r="E340" s="39"/>
      <c r="F340" s="39"/>
      <c r="G340" s="39"/>
      <c r="H340" s="39"/>
      <c r="I340" s="39"/>
      <c r="J340" s="50"/>
      <c r="K340" s="50"/>
      <c r="L340" s="39"/>
      <c r="M340" s="50"/>
      <c r="N340" s="50"/>
      <c r="O340" s="50"/>
      <c r="P340" s="50"/>
      <c r="Q340" s="155"/>
      <c r="R340" s="50"/>
      <c r="S340" s="50"/>
      <c r="T340" s="50"/>
      <c r="U340" s="50"/>
      <c r="V340" s="50"/>
      <c r="W340" s="50"/>
      <c r="X340" s="50"/>
      <c r="Y340" s="50"/>
      <c r="Z340" s="50"/>
      <c r="AA340" s="55"/>
      <c r="AB340" s="55"/>
    </row>
    <row r="341" spans="1:28">
      <c r="A341" s="57"/>
      <c r="B341" s="58" t="s">
        <v>272</v>
      </c>
      <c r="C341" s="49"/>
      <c r="D341" s="61" t="s">
        <v>273</v>
      </c>
      <c r="E341" s="61"/>
      <c r="F341" s="61"/>
      <c r="G341" s="61"/>
      <c r="H341" s="61"/>
      <c r="I341" s="61"/>
      <c r="J341" s="133"/>
      <c r="K341" s="133">
        <f t="shared" ref="K341:Z341" si="413">+K217+K96</f>
        <v>0</v>
      </c>
      <c r="L341" s="133">
        <f t="shared" si="413"/>
        <v>0</v>
      </c>
      <c r="M341" s="133">
        <f t="shared" si="413"/>
        <v>0</v>
      </c>
      <c r="N341" s="133">
        <f t="shared" si="413"/>
        <v>0</v>
      </c>
      <c r="O341" s="133">
        <f t="shared" si="413"/>
        <v>0</v>
      </c>
      <c r="P341" s="133">
        <f t="shared" si="413"/>
        <v>0</v>
      </c>
      <c r="Q341" s="133">
        <f t="shared" si="413"/>
        <v>0</v>
      </c>
      <c r="R341" s="133">
        <f t="shared" si="413"/>
        <v>0</v>
      </c>
      <c r="S341" s="133">
        <f t="shared" si="413"/>
        <v>0</v>
      </c>
      <c r="T341" s="133">
        <f t="shared" si="413"/>
        <v>0</v>
      </c>
      <c r="U341" s="133">
        <f t="shared" si="413"/>
        <v>0</v>
      </c>
      <c r="V341" s="133">
        <f t="shared" si="413"/>
        <v>0</v>
      </c>
      <c r="W341" s="133">
        <f t="shared" si="413"/>
        <v>0</v>
      </c>
      <c r="X341" s="133">
        <f t="shared" si="413"/>
        <v>0</v>
      </c>
      <c r="Y341" s="133">
        <f t="shared" si="413"/>
        <v>0</v>
      </c>
      <c r="Z341" s="133">
        <f t="shared" si="413"/>
        <v>0</v>
      </c>
      <c r="AA341" s="55"/>
      <c r="AB341" s="55"/>
    </row>
    <row r="342" spans="1:28">
      <c r="A342" s="57"/>
      <c r="C342" s="41"/>
      <c r="D342" s="39"/>
      <c r="E342" s="39"/>
      <c r="F342" s="39"/>
      <c r="G342" s="39"/>
      <c r="H342" s="39"/>
      <c r="I342" s="39"/>
      <c r="J342" s="50"/>
      <c r="K342" s="50"/>
      <c r="L342" s="39"/>
      <c r="M342" s="50"/>
      <c r="N342" s="50"/>
      <c r="O342" s="50"/>
      <c r="P342" s="50"/>
      <c r="Q342" s="155"/>
      <c r="R342" s="50"/>
      <c r="S342" s="50"/>
      <c r="T342" s="50"/>
      <c r="U342" s="50"/>
      <c r="V342" s="50"/>
      <c r="W342" s="50"/>
      <c r="X342" s="50"/>
      <c r="Y342" s="50"/>
      <c r="Z342" s="50"/>
      <c r="AA342" s="55"/>
      <c r="AB342" s="55"/>
    </row>
    <row r="343" spans="1:28">
      <c r="A343" s="74"/>
      <c r="B343" s="75" t="s">
        <v>274</v>
      </c>
      <c r="C343" s="76"/>
      <c r="D343" s="77"/>
      <c r="E343" s="77"/>
      <c r="F343" s="77"/>
      <c r="G343" s="77"/>
      <c r="H343" s="77"/>
      <c r="I343" s="77"/>
      <c r="J343" s="78"/>
      <c r="K343" s="78">
        <f t="shared" ref="K343:Z343" si="414">K341</f>
        <v>0</v>
      </c>
      <c r="L343" s="78">
        <f t="shared" si="414"/>
        <v>0</v>
      </c>
      <c r="M343" s="78">
        <f t="shared" si="414"/>
        <v>0</v>
      </c>
      <c r="N343" s="78">
        <f t="shared" si="414"/>
        <v>0</v>
      </c>
      <c r="O343" s="78">
        <f t="shared" si="414"/>
        <v>0</v>
      </c>
      <c r="P343" s="78">
        <f t="shared" si="414"/>
        <v>0</v>
      </c>
      <c r="Q343" s="159">
        <f t="shared" si="414"/>
        <v>0</v>
      </c>
      <c r="R343" s="78">
        <f t="shared" si="414"/>
        <v>0</v>
      </c>
      <c r="S343" s="78">
        <f t="shared" si="414"/>
        <v>0</v>
      </c>
      <c r="T343" s="78">
        <f t="shared" si="414"/>
        <v>0</v>
      </c>
      <c r="U343" s="78">
        <f t="shared" si="414"/>
        <v>0</v>
      </c>
      <c r="V343" s="78">
        <f t="shared" si="414"/>
        <v>0</v>
      </c>
      <c r="W343" s="78"/>
      <c r="X343" s="78">
        <f t="shared" ref="X343" si="415">X341</f>
        <v>0</v>
      </c>
      <c r="Y343" s="78">
        <f t="shared" si="414"/>
        <v>0</v>
      </c>
      <c r="Z343" s="78">
        <f t="shared" si="414"/>
        <v>0</v>
      </c>
      <c r="AA343" s="55"/>
      <c r="AB343" s="55"/>
    </row>
    <row r="344" spans="1:28">
      <c r="A344" s="57"/>
      <c r="C344" s="41"/>
      <c r="D344" s="39"/>
      <c r="E344" s="39"/>
      <c r="F344" s="39"/>
      <c r="G344" s="39"/>
      <c r="H344" s="39"/>
      <c r="I344" s="39"/>
      <c r="J344" s="50"/>
      <c r="K344" s="50"/>
      <c r="L344" s="39"/>
      <c r="M344" s="50"/>
      <c r="N344" s="50"/>
      <c r="O344" s="50"/>
      <c r="P344" s="50"/>
      <c r="Q344" s="155"/>
      <c r="R344" s="50"/>
      <c r="S344" s="50"/>
      <c r="T344" s="50"/>
      <c r="U344" s="50"/>
      <c r="V344" s="50"/>
      <c r="W344" s="50"/>
      <c r="X344" s="50"/>
      <c r="Y344" s="50"/>
      <c r="Z344" s="50"/>
      <c r="AA344" s="55"/>
      <c r="AB344" s="55"/>
    </row>
    <row r="345" spans="1:28" ht="15.75">
      <c r="A345" s="56" t="s">
        <v>275</v>
      </c>
      <c r="C345" s="41"/>
      <c r="D345" s="39"/>
      <c r="E345" s="39"/>
      <c r="F345" s="39"/>
      <c r="G345" s="39"/>
      <c r="H345" s="39"/>
      <c r="I345" s="39"/>
      <c r="J345" s="50"/>
      <c r="K345" s="50"/>
      <c r="L345" s="39"/>
      <c r="M345" s="50"/>
      <c r="N345" s="50"/>
      <c r="O345" s="50"/>
      <c r="P345" s="50"/>
      <c r="Q345" s="155"/>
      <c r="R345" s="50"/>
      <c r="S345" s="50"/>
      <c r="T345" s="50"/>
      <c r="U345" s="50"/>
      <c r="V345" s="50"/>
      <c r="W345" s="50"/>
      <c r="X345" s="50"/>
      <c r="Y345" s="50"/>
      <c r="Z345" s="50"/>
      <c r="AA345" s="55"/>
      <c r="AB345" s="55"/>
    </row>
    <row r="346" spans="1:28">
      <c r="A346" s="57"/>
      <c r="B346" s="58"/>
      <c r="C346" s="111"/>
      <c r="D346" s="112"/>
      <c r="E346" s="112"/>
      <c r="F346" s="112"/>
      <c r="G346" s="112"/>
      <c r="H346" s="112"/>
      <c r="I346" s="112"/>
      <c r="J346" s="135"/>
      <c r="K346" s="135"/>
      <c r="L346" s="112"/>
      <c r="M346" s="50"/>
      <c r="N346" s="50"/>
      <c r="O346" s="50"/>
      <c r="P346" s="50"/>
      <c r="Q346" s="155"/>
      <c r="R346" s="50"/>
      <c r="S346" s="50"/>
      <c r="T346" s="50"/>
      <c r="U346" s="50"/>
      <c r="V346" s="50"/>
      <c r="W346" s="50"/>
      <c r="X346" s="50"/>
      <c r="Y346" s="50"/>
      <c r="Z346" s="50"/>
      <c r="AA346" s="55"/>
      <c r="AB346" s="55"/>
    </row>
    <row r="347" spans="1:28">
      <c r="A347" s="57"/>
      <c r="B347" s="58" t="s">
        <v>276</v>
      </c>
      <c r="C347" s="60"/>
      <c r="D347" s="61" t="s">
        <v>277</v>
      </c>
      <c r="E347" s="61"/>
      <c r="F347" s="61"/>
      <c r="G347" s="61"/>
      <c r="H347" s="61"/>
      <c r="I347" s="61"/>
      <c r="J347" s="138"/>
      <c r="K347" s="133">
        <f t="shared" ref="K347:Z366" si="416">+K223+K102</f>
        <v>0</v>
      </c>
      <c r="L347" s="133">
        <f t="shared" si="416"/>
        <v>0</v>
      </c>
      <c r="M347" s="133">
        <f t="shared" si="416"/>
        <v>0</v>
      </c>
      <c r="N347" s="133">
        <f t="shared" si="416"/>
        <v>0</v>
      </c>
      <c r="O347" s="133">
        <f t="shared" si="416"/>
        <v>0</v>
      </c>
      <c r="P347" s="133">
        <f t="shared" si="416"/>
        <v>0</v>
      </c>
      <c r="Q347" s="133">
        <f t="shared" si="416"/>
        <v>0</v>
      </c>
      <c r="R347" s="133">
        <f t="shared" si="416"/>
        <v>0</v>
      </c>
      <c r="S347" s="133">
        <f t="shared" si="416"/>
        <v>0</v>
      </c>
      <c r="T347" s="133">
        <f t="shared" si="416"/>
        <v>0</v>
      </c>
      <c r="U347" s="133">
        <f t="shared" si="416"/>
        <v>0</v>
      </c>
      <c r="V347" s="133">
        <f t="shared" si="416"/>
        <v>0</v>
      </c>
      <c r="W347" s="133">
        <f t="shared" si="416"/>
        <v>0</v>
      </c>
      <c r="X347" s="133">
        <f t="shared" si="416"/>
        <v>0</v>
      </c>
      <c r="Y347" s="133">
        <f t="shared" si="416"/>
        <v>0</v>
      </c>
      <c r="Z347" s="133">
        <f t="shared" si="416"/>
        <v>0</v>
      </c>
      <c r="AA347" s="55"/>
      <c r="AB347" s="55"/>
    </row>
    <row r="348" spans="1:28">
      <c r="A348" s="57"/>
      <c r="B348" s="58" t="s">
        <v>278</v>
      </c>
      <c r="C348" s="60"/>
      <c r="D348" s="61" t="s">
        <v>279</v>
      </c>
      <c r="E348" s="106"/>
      <c r="F348" s="106"/>
      <c r="G348" s="106"/>
      <c r="H348" s="106"/>
      <c r="I348" s="106"/>
      <c r="J348" s="140"/>
      <c r="K348" s="140"/>
      <c r="L348" s="106"/>
      <c r="M348" s="133">
        <f t="shared" si="416"/>
        <v>0</v>
      </c>
      <c r="N348" s="133">
        <f t="shared" si="416"/>
        <v>0</v>
      </c>
      <c r="O348" s="133">
        <f t="shared" si="416"/>
        <v>0</v>
      </c>
      <c r="P348" s="133">
        <f t="shared" si="416"/>
        <v>0</v>
      </c>
      <c r="Q348" s="133">
        <f t="shared" si="416"/>
        <v>0</v>
      </c>
      <c r="R348" s="133">
        <f t="shared" si="416"/>
        <v>0</v>
      </c>
      <c r="S348" s="133">
        <f t="shared" si="416"/>
        <v>0</v>
      </c>
      <c r="T348" s="133">
        <f t="shared" si="416"/>
        <v>0</v>
      </c>
      <c r="U348" s="133">
        <f t="shared" si="416"/>
        <v>0</v>
      </c>
      <c r="V348" s="133">
        <f t="shared" si="416"/>
        <v>0</v>
      </c>
      <c r="W348" s="133">
        <f t="shared" si="416"/>
        <v>0</v>
      </c>
      <c r="X348" s="133">
        <f t="shared" si="416"/>
        <v>0</v>
      </c>
      <c r="Y348" s="133">
        <f t="shared" si="416"/>
        <v>0</v>
      </c>
      <c r="Z348" s="133">
        <f t="shared" si="416"/>
        <v>0</v>
      </c>
      <c r="AA348" s="55"/>
      <c r="AB348" s="55"/>
    </row>
    <row r="349" spans="1:28">
      <c r="A349" s="57"/>
      <c r="B349" s="58" t="s">
        <v>280</v>
      </c>
      <c r="C349" s="60"/>
      <c r="D349" s="61"/>
      <c r="E349" s="106"/>
      <c r="F349" s="106"/>
      <c r="G349" s="106"/>
      <c r="H349" s="106"/>
      <c r="I349" s="106"/>
      <c r="J349" s="140"/>
      <c r="K349" s="140"/>
      <c r="L349" s="106"/>
      <c r="M349" s="107">
        <f>M350+M351</f>
        <v>0</v>
      </c>
      <c r="N349" s="107">
        <f t="shared" ref="N349:Z349" si="417">N350+N351</f>
        <v>0</v>
      </c>
      <c r="O349" s="107">
        <f t="shared" si="417"/>
        <v>0</v>
      </c>
      <c r="P349" s="107">
        <f t="shared" si="417"/>
        <v>0</v>
      </c>
      <c r="Q349" s="158">
        <f t="shared" si="417"/>
        <v>0</v>
      </c>
      <c r="R349" s="107">
        <f t="shared" si="417"/>
        <v>0</v>
      </c>
      <c r="S349" s="107">
        <f t="shared" si="417"/>
        <v>0</v>
      </c>
      <c r="T349" s="107">
        <f t="shared" si="417"/>
        <v>0</v>
      </c>
      <c r="U349" s="107">
        <f t="shared" si="417"/>
        <v>0</v>
      </c>
      <c r="V349" s="107">
        <f t="shared" si="417"/>
        <v>0</v>
      </c>
      <c r="W349" s="107"/>
      <c r="X349" s="107"/>
      <c r="Y349" s="107">
        <f t="shared" si="417"/>
        <v>0</v>
      </c>
      <c r="Z349" s="107">
        <f t="shared" si="417"/>
        <v>0</v>
      </c>
      <c r="AA349" s="55"/>
      <c r="AB349" s="55"/>
    </row>
    <row r="350" spans="1:28">
      <c r="A350" s="57"/>
      <c r="B350" s="58"/>
      <c r="C350" s="60" t="s">
        <v>281</v>
      </c>
      <c r="D350" s="61" t="s">
        <v>282</v>
      </c>
      <c r="E350" s="61"/>
      <c r="F350" s="61"/>
      <c r="G350" s="61"/>
      <c r="H350" s="61"/>
      <c r="I350" s="61"/>
      <c r="J350" s="138">
        <f>+J226</f>
        <v>0</v>
      </c>
      <c r="K350" s="133">
        <f t="shared" ref="K350:L350" si="418">+K226+K105</f>
        <v>0</v>
      </c>
      <c r="L350" s="133">
        <f t="shared" si="418"/>
        <v>0</v>
      </c>
      <c r="M350" s="133">
        <f>+M226+M105</f>
        <v>0</v>
      </c>
      <c r="N350" s="133">
        <f t="shared" ref="N350:Z350" si="419">+N226+N105</f>
        <v>0</v>
      </c>
      <c r="O350" s="133">
        <f t="shared" si="419"/>
        <v>0</v>
      </c>
      <c r="P350" s="133">
        <f t="shared" si="419"/>
        <v>0</v>
      </c>
      <c r="Q350" s="133">
        <f t="shared" si="419"/>
        <v>0</v>
      </c>
      <c r="R350" s="133">
        <f t="shared" si="419"/>
        <v>0</v>
      </c>
      <c r="S350" s="133">
        <f t="shared" si="419"/>
        <v>0</v>
      </c>
      <c r="T350" s="133">
        <f t="shared" si="419"/>
        <v>0</v>
      </c>
      <c r="U350" s="133">
        <f t="shared" si="419"/>
        <v>0</v>
      </c>
      <c r="V350" s="133">
        <f t="shared" si="419"/>
        <v>0</v>
      </c>
      <c r="W350" s="133">
        <f t="shared" si="419"/>
        <v>0</v>
      </c>
      <c r="X350" s="133">
        <f t="shared" si="419"/>
        <v>0</v>
      </c>
      <c r="Y350" s="133">
        <f t="shared" si="419"/>
        <v>0</v>
      </c>
      <c r="Z350" s="133">
        <f t="shared" si="419"/>
        <v>0</v>
      </c>
      <c r="AA350" s="55"/>
      <c r="AB350" s="55"/>
    </row>
    <row r="351" spans="1:28" ht="15.75">
      <c r="A351" s="56"/>
      <c r="B351" s="58"/>
      <c r="C351" s="60" t="s">
        <v>283</v>
      </c>
      <c r="D351" s="61" t="s">
        <v>284</v>
      </c>
      <c r="E351" s="61"/>
      <c r="F351" s="61"/>
      <c r="G351" s="61"/>
      <c r="H351" s="61"/>
      <c r="I351" s="61"/>
      <c r="J351" s="138">
        <f>+J227</f>
        <v>0</v>
      </c>
      <c r="K351" s="133">
        <f t="shared" ref="K351:L351" si="420">+K227+K106</f>
        <v>0</v>
      </c>
      <c r="L351" s="133">
        <f t="shared" si="420"/>
        <v>0</v>
      </c>
      <c r="M351" s="133">
        <f>+M227+M106</f>
        <v>0</v>
      </c>
      <c r="N351" s="133">
        <f t="shared" ref="N351:Z351" si="421">+N227+N106</f>
        <v>0</v>
      </c>
      <c r="O351" s="133">
        <f t="shared" si="421"/>
        <v>0</v>
      </c>
      <c r="P351" s="133">
        <f t="shared" si="421"/>
        <v>0</v>
      </c>
      <c r="Q351" s="133">
        <f t="shared" si="421"/>
        <v>0</v>
      </c>
      <c r="R351" s="133">
        <f t="shared" si="421"/>
        <v>0</v>
      </c>
      <c r="S351" s="133">
        <f t="shared" si="421"/>
        <v>0</v>
      </c>
      <c r="T351" s="133">
        <f t="shared" si="421"/>
        <v>0</v>
      </c>
      <c r="U351" s="133">
        <f t="shared" si="421"/>
        <v>0</v>
      </c>
      <c r="V351" s="133">
        <f t="shared" si="421"/>
        <v>0</v>
      </c>
      <c r="W351" s="133">
        <f t="shared" si="421"/>
        <v>0</v>
      </c>
      <c r="X351" s="133">
        <f t="shared" si="421"/>
        <v>0</v>
      </c>
      <c r="Y351" s="133">
        <f t="shared" si="421"/>
        <v>0</v>
      </c>
      <c r="Z351" s="133">
        <f t="shared" si="421"/>
        <v>0</v>
      </c>
      <c r="AA351" s="55"/>
      <c r="AB351" s="55"/>
    </row>
    <row r="352" spans="1:28">
      <c r="A352" s="57"/>
      <c r="B352" s="102" t="s">
        <v>285</v>
      </c>
      <c r="C352" s="103"/>
      <c r="D352" s="61"/>
      <c r="E352" s="113"/>
      <c r="F352" s="113"/>
      <c r="G352" s="113"/>
      <c r="H352" s="113"/>
      <c r="I352" s="113"/>
      <c r="J352" s="139">
        <f>SUM(J353:J360)</f>
        <v>0</v>
      </c>
      <c r="K352" s="139">
        <f>SUM(K353:K360)</f>
        <v>0</v>
      </c>
      <c r="L352" s="139">
        <f t="shared" ref="L352:N352" si="422">SUM(L353:L360)</f>
        <v>0</v>
      </c>
      <c r="M352" s="139">
        <f t="shared" si="422"/>
        <v>0</v>
      </c>
      <c r="N352" s="139">
        <f t="shared" si="422"/>
        <v>0</v>
      </c>
      <c r="O352" s="114">
        <f t="shared" ref="O352:Z352" si="423">SUM(O353:O360)</f>
        <v>0</v>
      </c>
      <c r="P352" s="114">
        <f t="shared" si="423"/>
        <v>0</v>
      </c>
      <c r="Q352" s="160">
        <f t="shared" si="423"/>
        <v>0</v>
      </c>
      <c r="R352" s="114">
        <f t="shared" si="423"/>
        <v>0</v>
      </c>
      <c r="S352" s="114">
        <f t="shared" si="423"/>
        <v>0</v>
      </c>
      <c r="T352" s="114">
        <f t="shared" si="423"/>
        <v>0</v>
      </c>
      <c r="U352" s="114">
        <f t="shared" si="423"/>
        <v>0</v>
      </c>
      <c r="V352" s="114">
        <f t="shared" si="423"/>
        <v>0</v>
      </c>
      <c r="W352" s="114">
        <f t="shared" ref="W352:X352" si="424">SUM(W353:W360)</f>
        <v>0</v>
      </c>
      <c r="X352" s="114">
        <f t="shared" si="424"/>
        <v>0</v>
      </c>
      <c r="Y352" s="114">
        <f t="shared" si="423"/>
        <v>0</v>
      </c>
      <c r="Z352" s="114">
        <f t="shared" si="423"/>
        <v>0</v>
      </c>
      <c r="AA352" s="55"/>
      <c r="AB352" s="55"/>
    </row>
    <row r="353" spans="1:28" ht="15.75">
      <c r="A353" s="53"/>
      <c r="B353" s="58"/>
      <c r="C353" s="60" t="s">
        <v>286</v>
      </c>
      <c r="D353" s="61" t="s">
        <v>287</v>
      </c>
      <c r="E353" s="61"/>
      <c r="F353" s="61"/>
      <c r="G353" s="61"/>
      <c r="H353" s="61"/>
      <c r="I353" s="61"/>
      <c r="J353" s="138">
        <f t="shared" ref="J353:J360" si="425">+J229</f>
        <v>0</v>
      </c>
      <c r="K353" s="133">
        <f t="shared" ref="K353:L353" si="426">+K229+K108</f>
        <v>0</v>
      </c>
      <c r="L353" s="133">
        <f t="shared" si="426"/>
        <v>0</v>
      </c>
      <c r="M353" s="133">
        <f t="shared" si="416"/>
        <v>0</v>
      </c>
      <c r="N353" s="133">
        <f t="shared" ref="N353:Z353" si="427">+N229+N108</f>
        <v>0</v>
      </c>
      <c r="O353" s="133">
        <f t="shared" si="427"/>
        <v>0</v>
      </c>
      <c r="P353" s="133">
        <f t="shared" si="427"/>
        <v>0</v>
      </c>
      <c r="Q353" s="133">
        <f t="shared" si="427"/>
        <v>0</v>
      </c>
      <c r="R353" s="133">
        <f t="shared" si="427"/>
        <v>0</v>
      </c>
      <c r="S353" s="133">
        <f t="shared" si="427"/>
        <v>0</v>
      </c>
      <c r="T353" s="133">
        <f t="shared" si="427"/>
        <v>0</v>
      </c>
      <c r="U353" s="133">
        <f t="shared" si="427"/>
        <v>0</v>
      </c>
      <c r="V353" s="133">
        <f t="shared" si="427"/>
        <v>0</v>
      </c>
      <c r="W353" s="133">
        <f t="shared" si="427"/>
        <v>0</v>
      </c>
      <c r="X353" s="133">
        <f t="shared" si="427"/>
        <v>0</v>
      </c>
      <c r="Y353" s="133">
        <f t="shared" si="427"/>
        <v>0</v>
      </c>
      <c r="Z353" s="133">
        <f t="shared" si="427"/>
        <v>0</v>
      </c>
      <c r="AA353" s="55"/>
      <c r="AB353" s="55"/>
    </row>
    <row r="354" spans="1:28">
      <c r="A354" s="57"/>
      <c r="B354" s="58"/>
      <c r="C354" s="63" t="s">
        <v>288</v>
      </c>
      <c r="D354" s="61" t="s">
        <v>289</v>
      </c>
      <c r="E354" s="61"/>
      <c r="F354" s="61"/>
      <c r="G354" s="61"/>
      <c r="H354" s="61"/>
      <c r="I354" s="61"/>
      <c r="J354" s="138">
        <f t="shared" si="425"/>
        <v>0</v>
      </c>
      <c r="K354" s="133">
        <f t="shared" ref="K354:L354" si="428">+K230+K109</f>
        <v>0</v>
      </c>
      <c r="L354" s="133">
        <f t="shared" si="428"/>
        <v>0</v>
      </c>
      <c r="M354" s="133">
        <f t="shared" si="416"/>
        <v>0</v>
      </c>
      <c r="N354" s="133">
        <f t="shared" ref="N354:V354" si="429">+N230+N109</f>
        <v>0</v>
      </c>
      <c r="O354" s="133">
        <f t="shared" si="429"/>
        <v>0</v>
      </c>
      <c r="P354" s="133">
        <f t="shared" si="429"/>
        <v>0</v>
      </c>
      <c r="Q354" s="133">
        <f t="shared" si="429"/>
        <v>0</v>
      </c>
      <c r="R354" s="133">
        <f t="shared" si="429"/>
        <v>0</v>
      </c>
      <c r="S354" s="133">
        <f t="shared" si="429"/>
        <v>0</v>
      </c>
      <c r="T354" s="133">
        <f t="shared" si="429"/>
        <v>0</v>
      </c>
      <c r="U354" s="133">
        <f t="shared" si="429"/>
        <v>0</v>
      </c>
      <c r="V354" s="133">
        <f t="shared" si="429"/>
        <v>0</v>
      </c>
      <c r="W354" s="133">
        <f t="shared" ref="W354:Z354" si="430">+W230+W109</f>
        <v>0</v>
      </c>
      <c r="X354" s="133">
        <f t="shared" si="430"/>
        <v>0</v>
      </c>
      <c r="Y354" s="133">
        <f t="shared" si="430"/>
        <v>0</v>
      </c>
      <c r="Z354" s="133">
        <f t="shared" si="430"/>
        <v>0</v>
      </c>
      <c r="AA354" s="55"/>
      <c r="AB354" s="55"/>
    </row>
    <row r="355" spans="1:28">
      <c r="A355" s="57"/>
      <c r="B355" s="58"/>
      <c r="C355" s="60" t="s">
        <v>290</v>
      </c>
      <c r="D355" s="61" t="s">
        <v>291</v>
      </c>
      <c r="E355" s="61"/>
      <c r="F355" s="61"/>
      <c r="G355" s="61"/>
      <c r="H355" s="61"/>
      <c r="I355" s="61"/>
      <c r="J355" s="138">
        <f t="shared" si="425"/>
        <v>0</v>
      </c>
      <c r="K355" s="133">
        <f t="shared" ref="K355:L355" si="431">+K231+K110</f>
        <v>0</v>
      </c>
      <c r="L355" s="133">
        <f t="shared" si="431"/>
        <v>0</v>
      </c>
      <c r="M355" s="133">
        <f t="shared" si="416"/>
        <v>0</v>
      </c>
      <c r="N355" s="133">
        <f t="shared" ref="N355:V355" si="432">+N231+N110</f>
        <v>0</v>
      </c>
      <c r="O355" s="133">
        <f t="shared" si="432"/>
        <v>0</v>
      </c>
      <c r="P355" s="133">
        <f t="shared" si="432"/>
        <v>0</v>
      </c>
      <c r="Q355" s="133">
        <f t="shared" si="432"/>
        <v>0</v>
      </c>
      <c r="R355" s="133">
        <f t="shared" si="432"/>
        <v>0</v>
      </c>
      <c r="S355" s="133">
        <f t="shared" si="432"/>
        <v>0</v>
      </c>
      <c r="T355" s="133">
        <f t="shared" si="432"/>
        <v>0</v>
      </c>
      <c r="U355" s="133">
        <f t="shared" si="432"/>
        <v>0</v>
      </c>
      <c r="V355" s="133">
        <f t="shared" si="432"/>
        <v>0</v>
      </c>
      <c r="W355" s="133">
        <f t="shared" ref="W355:Z355" si="433">+W231+W110</f>
        <v>0</v>
      </c>
      <c r="X355" s="133">
        <f t="shared" si="433"/>
        <v>0</v>
      </c>
      <c r="Y355" s="133">
        <f t="shared" si="433"/>
        <v>0</v>
      </c>
      <c r="Z355" s="133">
        <f t="shared" si="433"/>
        <v>0</v>
      </c>
      <c r="AA355" s="55"/>
      <c r="AB355" s="55"/>
    </row>
    <row r="356" spans="1:28">
      <c r="A356" s="57"/>
      <c r="B356" s="58"/>
      <c r="C356" s="60" t="s">
        <v>292</v>
      </c>
      <c r="D356" s="61" t="s">
        <v>293</v>
      </c>
      <c r="E356" s="61"/>
      <c r="F356" s="61"/>
      <c r="G356" s="61"/>
      <c r="H356" s="61"/>
      <c r="I356" s="61"/>
      <c r="J356" s="138">
        <f t="shared" si="425"/>
        <v>0</v>
      </c>
      <c r="K356" s="133">
        <f t="shared" ref="K356:L356" si="434">+K232+K111</f>
        <v>0</v>
      </c>
      <c r="L356" s="133">
        <f t="shared" si="434"/>
        <v>0</v>
      </c>
      <c r="M356" s="133">
        <f t="shared" si="416"/>
        <v>0</v>
      </c>
      <c r="N356" s="133">
        <f t="shared" ref="N356:V356" si="435">+N232+N111</f>
        <v>0</v>
      </c>
      <c r="O356" s="133">
        <f t="shared" si="435"/>
        <v>0</v>
      </c>
      <c r="P356" s="133">
        <f t="shared" si="435"/>
        <v>0</v>
      </c>
      <c r="Q356" s="133">
        <f t="shared" si="435"/>
        <v>0</v>
      </c>
      <c r="R356" s="133">
        <f t="shared" si="435"/>
        <v>0</v>
      </c>
      <c r="S356" s="133">
        <f t="shared" si="435"/>
        <v>0</v>
      </c>
      <c r="T356" s="133">
        <f t="shared" si="435"/>
        <v>0</v>
      </c>
      <c r="U356" s="133">
        <f t="shared" si="435"/>
        <v>0</v>
      </c>
      <c r="V356" s="133">
        <f t="shared" si="435"/>
        <v>0</v>
      </c>
      <c r="W356" s="133">
        <f t="shared" ref="W356:Z356" si="436">+W232+W111</f>
        <v>0</v>
      </c>
      <c r="X356" s="133">
        <f t="shared" si="436"/>
        <v>0</v>
      </c>
      <c r="Y356" s="133">
        <f t="shared" si="436"/>
        <v>0</v>
      </c>
      <c r="Z356" s="133">
        <f t="shared" si="436"/>
        <v>0</v>
      </c>
      <c r="AA356" s="55"/>
      <c r="AB356" s="55"/>
    </row>
    <row r="357" spans="1:28">
      <c r="A357" s="57"/>
      <c r="B357" s="58"/>
      <c r="C357" s="60" t="s">
        <v>294</v>
      </c>
      <c r="D357" s="61" t="s">
        <v>295</v>
      </c>
      <c r="E357" s="61"/>
      <c r="F357" s="61"/>
      <c r="G357" s="61"/>
      <c r="H357" s="61"/>
      <c r="I357" s="61"/>
      <c r="J357" s="138">
        <f t="shared" si="425"/>
        <v>0</v>
      </c>
      <c r="K357" s="133">
        <f t="shared" ref="K357:L357" si="437">+K233+K112</f>
        <v>0</v>
      </c>
      <c r="L357" s="133">
        <f t="shared" si="437"/>
        <v>0</v>
      </c>
      <c r="M357" s="133">
        <f t="shared" si="416"/>
        <v>0</v>
      </c>
      <c r="N357" s="133">
        <f t="shared" ref="N357:V357" si="438">+N233+N112</f>
        <v>0</v>
      </c>
      <c r="O357" s="133">
        <f t="shared" si="438"/>
        <v>0</v>
      </c>
      <c r="P357" s="133">
        <f t="shared" si="438"/>
        <v>0</v>
      </c>
      <c r="Q357" s="133">
        <f t="shared" si="438"/>
        <v>0</v>
      </c>
      <c r="R357" s="133">
        <f t="shared" si="438"/>
        <v>0</v>
      </c>
      <c r="S357" s="133">
        <f t="shared" si="438"/>
        <v>0</v>
      </c>
      <c r="T357" s="133">
        <f t="shared" si="438"/>
        <v>0</v>
      </c>
      <c r="U357" s="133">
        <f t="shared" si="438"/>
        <v>0</v>
      </c>
      <c r="V357" s="133">
        <f t="shared" si="438"/>
        <v>0</v>
      </c>
      <c r="W357" s="133">
        <f t="shared" ref="W357:Z357" si="439">+W233+W112</f>
        <v>0</v>
      </c>
      <c r="X357" s="133">
        <f t="shared" si="439"/>
        <v>0</v>
      </c>
      <c r="Y357" s="133">
        <f t="shared" si="439"/>
        <v>0</v>
      </c>
      <c r="Z357" s="133">
        <f t="shared" si="439"/>
        <v>0</v>
      </c>
      <c r="AA357" s="55"/>
      <c r="AB357" s="55"/>
    </row>
    <row r="358" spans="1:28">
      <c r="A358" s="57"/>
      <c r="B358" s="58"/>
      <c r="C358" s="60" t="s">
        <v>296</v>
      </c>
      <c r="D358" s="61" t="s">
        <v>297</v>
      </c>
      <c r="E358" s="61"/>
      <c r="F358" s="61"/>
      <c r="G358" s="61"/>
      <c r="H358" s="61"/>
      <c r="I358" s="61"/>
      <c r="J358" s="138">
        <f t="shared" si="425"/>
        <v>0</v>
      </c>
      <c r="K358" s="133">
        <f t="shared" ref="K358:L358" si="440">+K234+K113</f>
        <v>0</v>
      </c>
      <c r="L358" s="133">
        <f t="shared" si="440"/>
        <v>0</v>
      </c>
      <c r="M358" s="133">
        <f t="shared" si="416"/>
        <v>0</v>
      </c>
      <c r="N358" s="133">
        <f t="shared" ref="N358:V358" si="441">+N234+N113</f>
        <v>0</v>
      </c>
      <c r="O358" s="133">
        <f t="shared" si="441"/>
        <v>0</v>
      </c>
      <c r="P358" s="133">
        <f t="shared" si="441"/>
        <v>0</v>
      </c>
      <c r="Q358" s="133">
        <f t="shared" si="441"/>
        <v>0</v>
      </c>
      <c r="R358" s="133">
        <f t="shared" si="441"/>
        <v>0</v>
      </c>
      <c r="S358" s="133">
        <f t="shared" si="441"/>
        <v>0</v>
      </c>
      <c r="T358" s="133">
        <f t="shared" si="441"/>
        <v>0</v>
      </c>
      <c r="U358" s="133">
        <f t="shared" si="441"/>
        <v>0</v>
      </c>
      <c r="V358" s="133">
        <f t="shared" si="441"/>
        <v>0</v>
      </c>
      <c r="W358" s="133">
        <f t="shared" ref="W358:Z358" si="442">+W234+W113</f>
        <v>0</v>
      </c>
      <c r="X358" s="133">
        <f t="shared" si="442"/>
        <v>0</v>
      </c>
      <c r="Y358" s="133">
        <f t="shared" si="442"/>
        <v>0</v>
      </c>
      <c r="Z358" s="133">
        <f t="shared" si="442"/>
        <v>0</v>
      </c>
      <c r="AA358" s="55"/>
      <c r="AB358" s="55"/>
    </row>
    <row r="359" spans="1:28" ht="15.75">
      <c r="A359" s="9"/>
      <c r="B359" s="58"/>
      <c r="C359" s="60" t="s">
        <v>298</v>
      </c>
      <c r="D359" s="61" t="s">
        <v>299</v>
      </c>
      <c r="E359" s="61"/>
      <c r="F359" s="61"/>
      <c r="G359" s="61"/>
      <c r="H359" s="61"/>
      <c r="I359" s="61"/>
      <c r="J359" s="138">
        <f t="shared" si="425"/>
        <v>0</v>
      </c>
      <c r="K359" s="133">
        <f t="shared" ref="K359:L359" si="443">+K235+K114</f>
        <v>0</v>
      </c>
      <c r="L359" s="133">
        <f t="shared" si="443"/>
        <v>0</v>
      </c>
      <c r="M359" s="133">
        <f t="shared" si="416"/>
        <v>0</v>
      </c>
      <c r="N359" s="133">
        <f t="shared" ref="N359:V359" si="444">+N235+N114</f>
        <v>0</v>
      </c>
      <c r="O359" s="133">
        <f t="shared" si="444"/>
        <v>0</v>
      </c>
      <c r="P359" s="133">
        <f t="shared" si="444"/>
        <v>0</v>
      </c>
      <c r="Q359" s="133">
        <f t="shared" si="444"/>
        <v>0</v>
      </c>
      <c r="R359" s="133">
        <f t="shared" si="444"/>
        <v>0</v>
      </c>
      <c r="S359" s="133">
        <f t="shared" si="444"/>
        <v>0</v>
      </c>
      <c r="T359" s="133">
        <f t="shared" si="444"/>
        <v>0</v>
      </c>
      <c r="U359" s="133">
        <f t="shared" si="444"/>
        <v>0</v>
      </c>
      <c r="V359" s="133">
        <f t="shared" si="444"/>
        <v>0</v>
      </c>
      <c r="W359" s="133">
        <f t="shared" ref="W359:Z359" si="445">+W235+W114</f>
        <v>0</v>
      </c>
      <c r="X359" s="133">
        <f t="shared" si="445"/>
        <v>0</v>
      </c>
      <c r="Y359" s="133">
        <f t="shared" si="445"/>
        <v>0</v>
      </c>
      <c r="Z359" s="133">
        <f t="shared" si="445"/>
        <v>0</v>
      </c>
      <c r="AA359" s="55"/>
      <c r="AB359" s="55"/>
    </row>
    <row r="360" spans="1:28" ht="15.75">
      <c r="A360" s="9"/>
      <c r="B360" s="58"/>
      <c r="C360" s="60" t="s">
        <v>300</v>
      </c>
      <c r="D360" s="61" t="s">
        <v>301</v>
      </c>
      <c r="E360" s="61"/>
      <c r="F360" s="61"/>
      <c r="G360" s="61"/>
      <c r="H360" s="61"/>
      <c r="I360" s="61"/>
      <c r="J360" s="138">
        <f t="shared" si="425"/>
        <v>0</v>
      </c>
      <c r="K360" s="133">
        <f t="shared" ref="K360:L360" si="446">+K236+K115</f>
        <v>0</v>
      </c>
      <c r="L360" s="133">
        <f t="shared" si="446"/>
        <v>0</v>
      </c>
      <c r="M360" s="133">
        <f t="shared" si="416"/>
        <v>0</v>
      </c>
      <c r="N360" s="133">
        <f t="shared" ref="N360:V360" si="447">+N236+N115</f>
        <v>0</v>
      </c>
      <c r="O360" s="133">
        <f t="shared" si="447"/>
        <v>0</v>
      </c>
      <c r="P360" s="133">
        <f t="shared" si="447"/>
        <v>0</v>
      </c>
      <c r="Q360" s="133">
        <f t="shared" si="447"/>
        <v>0</v>
      </c>
      <c r="R360" s="133">
        <f t="shared" si="447"/>
        <v>0</v>
      </c>
      <c r="S360" s="133">
        <f t="shared" si="447"/>
        <v>0</v>
      </c>
      <c r="T360" s="133">
        <f t="shared" si="447"/>
        <v>0</v>
      </c>
      <c r="U360" s="133">
        <f t="shared" si="447"/>
        <v>0</v>
      </c>
      <c r="V360" s="133">
        <f t="shared" si="447"/>
        <v>0</v>
      </c>
      <c r="W360" s="133">
        <f t="shared" ref="W360:Z360" si="448">+W236+W115</f>
        <v>0</v>
      </c>
      <c r="X360" s="133">
        <f t="shared" si="448"/>
        <v>0</v>
      </c>
      <c r="Y360" s="133">
        <f t="shared" si="448"/>
        <v>0</v>
      </c>
      <c r="Z360" s="133">
        <f t="shared" si="448"/>
        <v>0</v>
      </c>
      <c r="AA360" s="55"/>
      <c r="AB360" s="55"/>
    </row>
    <row r="361" spans="1:28" ht="15.75">
      <c r="A361" s="9"/>
      <c r="B361" s="102" t="s">
        <v>302</v>
      </c>
      <c r="C361" s="60"/>
      <c r="D361" s="61"/>
      <c r="E361" s="113"/>
      <c r="F361" s="113"/>
      <c r="G361" s="113"/>
      <c r="H361" s="113"/>
      <c r="I361" s="113"/>
      <c r="J361" s="139">
        <f>+J362+J363</f>
        <v>0</v>
      </c>
      <c r="K361" s="139">
        <f>+K362+K363</f>
        <v>0</v>
      </c>
      <c r="L361" s="113"/>
      <c r="M361" s="114">
        <f t="shared" ref="M361:Z361" si="449">SUM(M362:M363)</f>
        <v>0</v>
      </c>
      <c r="N361" s="114">
        <f t="shared" si="449"/>
        <v>0</v>
      </c>
      <c r="O361" s="114">
        <f t="shared" si="449"/>
        <v>0</v>
      </c>
      <c r="P361" s="114">
        <f t="shared" si="449"/>
        <v>0</v>
      </c>
      <c r="Q361" s="160">
        <f t="shared" si="449"/>
        <v>0</v>
      </c>
      <c r="R361" s="114">
        <f t="shared" si="449"/>
        <v>0</v>
      </c>
      <c r="S361" s="114">
        <f t="shared" si="449"/>
        <v>0</v>
      </c>
      <c r="T361" s="114">
        <f t="shared" si="449"/>
        <v>0</v>
      </c>
      <c r="U361" s="114">
        <f t="shared" si="449"/>
        <v>0</v>
      </c>
      <c r="V361" s="114">
        <f t="shared" si="449"/>
        <v>0</v>
      </c>
      <c r="W361" s="114"/>
      <c r="X361" s="114">
        <f t="shared" ref="X361" si="450">SUM(X362:X363)</f>
        <v>0</v>
      </c>
      <c r="Y361" s="114">
        <f t="shared" si="449"/>
        <v>0</v>
      </c>
      <c r="Z361" s="114">
        <f t="shared" si="449"/>
        <v>0</v>
      </c>
      <c r="AA361" s="55"/>
      <c r="AB361" s="55"/>
    </row>
    <row r="362" spans="1:28" ht="15.75">
      <c r="A362" s="9"/>
      <c r="B362" s="58"/>
      <c r="C362" s="60" t="s">
        <v>303</v>
      </c>
      <c r="D362" s="61" t="s">
        <v>304</v>
      </c>
      <c r="E362" s="61"/>
      <c r="F362" s="61"/>
      <c r="G362" s="61"/>
      <c r="H362" s="61"/>
      <c r="I362" s="61"/>
      <c r="J362" s="138">
        <f>+J238</f>
        <v>0</v>
      </c>
      <c r="K362" s="133">
        <f t="shared" ref="K362:L362" si="451">+K238+K117</f>
        <v>0</v>
      </c>
      <c r="L362" s="133">
        <f t="shared" si="451"/>
        <v>0</v>
      </c>
      <c r="M362" s="133">
        <f t="shared" si="416"/>
        <v>0</v>
      </c>
      <c r="N362" s="133">
        <f t="shared" ref="N362:Z362" si="452">+N238+N117</f>
        <v>0</v>
      </c>
      <c r="O362" s="133">
        <f t="shared" si="452"/>
        <v>0</v>
      </c>
      <c r="P362" s="133">
        <f t="shared" si="452"/>
        <v>0</v>
      </c>
      <c r="Q362" s="133">
        <f t="shared" si="452"/>
        <v>0</v>
      </c>
      <c r="R362" s="133">
        <f t="shared" si="452"/>
        <v>0</v>
      </c>
      <c r="S362" s="133">
        <f t="shared" si="452"/>
        <v>0</v>
      </c>
      <c r="T362" s="133">
        <f t="shared" si="452"/>
        <v>0</v>
      </c>
      <c r="U362" s="133">
        <f t="shared" si="452"/>
        <v>0</v>
      </c>
      <c r="V362" s="133">
        <f t="shared" si="452"/>
        <v>0</v>
      </c>
      <c r="W362" s="133">
        <f t="shared" si="452"/>
        <v>0</v>
      </c>
      <c r="X362" s="133">
        <f t="shared" si="452"/>
        <v>0</v>
      </c>
      <c r="Y362" s="133">
        <f t="shared" si="452"/>
        <v>0</v>
      </c>
      <c r="Z362" s="133">
        <f t="shared" si="452"/>
        <v>0</v>
      </c>
      <c r="AA362" s="55"/>
      <c r="AB362" s="55"/>
    </row>
    <row r="363" spans="1:28" ht="15.75">
      <c r="A363" s="9"/>
      <c r="B363" s="58"/>
      <c r="C363" s="60" t="s">
        <v>305</v>
      </c>
      <c r="D363" s="61" t="s">
        <v>306</v>
      </c>
      <c r="E363" s="61"/>
      <c r="F363" s="61"/>
      <c r="G363" s="61"/>
      <c r="H363" s="61"/>
      <c r="I363" s="61"/>
      <c r="J363" s="138">
        <f>+J239</f>
        <v>0</v>
      </c>
      <c r="K363" s="133">
        <f t="shared" ref="K363:L363" si="453">+K239+K118</f>
        <v>0</v>
      </c>
      <c r="L363" s="133">
        <f t="shared" si="453"/>
        <v>0</v>
      </c>
      <c r="M363" s="133">
        <f t="shared" si="416"/>
        <v>0</v>
      </c>
      <c r="N363" s="133">
        <f t="shared" ref="N363:Z363" si="454">+N239+N118</f>
        <v>0</v>
      </c>
      <c r="O363" s="133">
        <f t="shared" si="454"/>
        <v>0</v>
      </c>
      <c r="P363" s="133">
        <f t="shared" si="454"/>
        <v>0</v>
      </c>
      <c r="Q363" s="133">
        <f t="shared" si="454"/>
        <v>0</v>
      </c>
      <c r="R363" s="133">
        <f t="shared" si="454"/>
        <v>0</v>
      </c>
      <c r="S363" s="133">
        <f t="shared" si="454"/>
        <v>0</v>
      </c>
      <c r="T363" s="133">
        <f t="shared" si="454"/>
        <v>0</v>
      </c>
      <c r="U363" s="133">
        <f t="shared" si="454"/>
        <v>0</v>
      </c>
      <c r="V363" s="133">
        <f t="shared" si="454"/>
        <v>0</v>
      </c>
      <c r="W363" s="133">
        <f t="shared" si="454"/>
        <v>0</v>
      </c>
      <c r="X363" s="133">
        <f t="shared" si="454"/>
        <v>0</v>
      </c>
      <c r="Y363" s="133">
        <f t="shared" si="454"/>
        <v>0</v>
      </c>
      <c r="Z363" s="133">
        <f t="shared" si="454"/>
        <v>0</v>
      </c>
      <c r="AA363" s="55"/>
      <c r="AB363" s="55"/>
    </row>
    <row r="364" spans="1:28" ht="15.75">
      <c r="A364" s="9"/>
      <c r="B364" s="102" t="s">
        <v>307</v>
      </c>
      <c r="C364" s="60"/>
      <c r="D364" s="61"/>
      <c r="E364" s="113"/>
      <c r="F364" s="113"/>
      <c r="G364" s="113"/>
      <c r="H364" s="113"/>
      <c r="I364" s="113"/>
      <c r="J364" s="139">
        <f>+J365+J366</f>
        <v>0</v>
      </c>
      <c r="K364" s="139">
        <f>+K365+K366</f>
        <v>0</v>
      </c>
      <c r="L364" s="139">
        <f>+L365+L366</f>
        <v>0</v>
      </c>
      <c r="M364" s="114">
        <f t="shared" ref="M364:Z364" si="455">M365+M366</f>
        <v>0</v>
      </c>
      <c r="N364" s="114">
        <f t="shared" si="455"/>
        <v>0</v>
      </c>
      <c r="O364" s="114">
        <f t="shared" si="455"/>
        <v>0</v>
      </c>
      <c r="P364" s="114">
        <f t="shared" si="455"/>
        <v>0</v>
      </c>
      <c r="Q364" s="160">
        <f t="shared" si="455"/>
        <v>0</v>
      </c>
      <c r="R364" s="114">
        <f t="shared" si="455"/>
        <v>0</v>
      </c>
      <c r="S364" s="114">
        <f t="shared" si="455"/>
        <v>0</v>
      </c>
      <c r="T364" s="114">
        <f t="shared" si="455"/>
        <v>0</v>
      </c>
      <c r="U364" s="114">
        <f t="shared" si="455"/>
        <v>0</v>
      </c>
      <c r="V364" s="114">
        <f t="shared" si="455"/>
        <v>0</v>
      </c>
      <c r="W364" s="114">
        <f t="shared" ref="W364:X364" si="456">W365+W366</f>
        <v>0</v>
      </c>
      <c r="X364" s="114">
        <f t="shared" si="456"/>
        <v>0</v>
      </c>
      <c r="Y364" s="114">
        <f t="shared" si="455"/>
        <v>0</v>
      </c>
      <c r="Z364" s="114">
        <f t="shared" si="455"/>
        <v>0</v>
      </c>
      <c r="AA364" s="55"/>
      <c r="AB364" s="55"/>
    </row>
    <row r="365" spans="1:28">
      <c r="A365" s="68"/>
      <c r="B365" s="58"/>
      <c r="C365" s="63" t="s">
        <v>308</v>
      </c>
      <c r="D365" s="61" t="s">
        <v>309</v>
      </c>
      <c r="E365" s="61"/>
      <c r="F365" s="61"/>
      <c r="G365" s="61"/>
      <c r="H365" s="61"/>
      <c r="I365" s="61"/>
      <c r="J365" s="138">
        <f>+J241</f>
        <v>0</v>
      </c>
      <c r="K365" s="133">
        <f t="shared" ref="K365:L365" si="457">+K241+K120</f>
        <v>0</v>
      </c>
      <c r="L365" s="133">
        <f t="shared" si="457"/>
        <v>0</v>
      </c>
      <c r="M365" s="133">
        <f t="shared" si="416"/>
        <v>0</v>
      </c>
      <c r="N365" s="133">
        <f t="shared" ref="N365:Z365" si="458">+N241+N120</f>
        <v>0</v>
      </c>
      <c r="O365" s="133">
        <f t="shared" si="458"/>
        <v>0</v>
      </c>
      <c r="P365" s="133">
        <f t="shared" si="458"/>
        <v>0</v>
      </c>
      <c r="Q365" s="133">
        <f t="shared" si="458"/>
        <v>0</v>
      </c>
      <c r="R365" s="133">
        <f t="shared" si="458"/>
        <v>0</v>
      </c>
      <c r="S365" s="133">
        <f t="shared" si="458"/>
        <v>0</v>
      </c>
      <c r="T365" s="133">
        <f t="shared" si="458"/>
        <v>0</v>
      </c>
      <c r="U365" s="133">
        <f t="shared" si="458"/>
        <v>0</v>
      </c>
      <c r="V365" s="133">
        <f t="shared" si="458"/>
        <v>0</v>
      </c>
      <c r="W365" s="133">
        <f t="shared" si="458"/>
        <v>0</v>
      </c>
      <c r="X365" s="133">
        <f t="shared" si="458"/>
        <v>0</v>
      </c>
      <c r="Y365" s="133">
        <f t="shared" si="458"/>
        <v>0</v>
      </c>
      <c r="Z365" s="133">
        <f t="shared" si="458"/>
        <v>0</v>
      </c>
      <c r="AA365" s="55"/>
      <c r="AB365" s="55"/>
    </row>
    <row r="366" spans="1:28" ht="15.75">
      <c r="A366" s="56"/>
      <c r="B366" s="58"/>
      <c r="C366" s="63" t="s">
        <v>310</v>
      </c>
      <c r="D366" s="61" t="s">
        <v>311</v>
      </c>
      <c r="E366" s="61"/>
      <c r="F366" s="61"/>
      <c r="G366" s="61"/>
      <c r="H366" s="61"/>
      <c r="I366" s="131"/>
      <c r="J366" s="138">
        <f>+J242</f>
        <v>0</v>
      </c>
      <c r="K366" s="133">
        <f t="shared" ref="K366:L366" si="459">+K242+K121</f>
        <v>0</v>
      </c>
      <c r="L366" s="133">
        <f t="shared" si="459"/>
        <v>0</v>
      </c>
      <c r="M366" s="133">
        <f t="shared" si="416"/>
        <v>0</v>
      </c>
      <c r="N366" s="133">
        <f t="shared" ref="N366:Z366" si="460">+N242+N121</f>
        <v>0</v>
      </c>
      <c r="O366" s="133">
        <f t="shared" si="460"/>
        <v>0</v>
      </c>
      <c r="P366" s="133">
        <f t="shared" si="460"/>
        <v>0</v>
      </c>
      <c r="Q366" s="133">
        <f t="shared" si="460"/>
        <v>0</v>
      </c>
      <c r="R366" s="133">
        <f t="shared" si="460"/>
        <v>0</v>
      </c>
      <c r="S366" s="133">
        <f t="shared" si="460"/>
        <v>0</v>
      </c>
      <c r="T366" s="133">
        <f t="shared" si="460"/>
        <v>0</v>
      </c>
      <c r="U366" s="133">
        <f t="shared" si="460"/>
        <v>0</v>
      </c>
      <c r="V366" s="133">
        <f t="shared" si="460"/>
        <v>0</v>
      </c>
      <c r="W366" s="133">
        <f t="shared" si="460"/>
        <v>0</v>
      </c>
      <c r="X366" s="133">
        <f t="shared" si="460"/>
        <v>0</v>
      </c>
      <c r="Y366" s="133">
        <f t="shared" si="460"/>
        <v>0</v>
      </c>
      <c r="Z366" s="133">
        <f t="shared" si="460"/>
        <v>0</v>
      </c>
      <c r="AA366" s="55"/>
      <c r="AB366" s="55"/>
    </row>
    <row r="367" spans="1:28" ht="15.75">
      <c r="A367" s="56"/>
      <c r="B367" s="58" t="s">
        <v>312</v>
      </c>
      <c r="C367" s="98"/>
      <c r="D367" s="61" t="s">
        <v>313</v>
      </c>
      <c r="E367" s="61"/>
      <c r="F367" s="61"/>
      <c r="G367" s="61"/>
      <c r="H367" s="61"/>
      <c r="I367" s="61"/>
      <c r="J367" s="138">
        <f>+J243</f>
        <v>0</v>
      </c>
      <c r="K367" s="138">
        <f>+K243</f>
        <v>0</v>
      </c>
      <c r="L367" s="61"/>
      <c r="M367" s="50"/>
      <c r="N367" s="50"/>
      <c r="O367" s="50"/>
      <c r="P367" s="50"/>
      <c r="Q367" s="155"/>
      <c r="R367" s="50"/>
      <c r="S367" s="50"/>
      <c r="T367" s="50"/>
      <c r="U367" s="50"/>
      <c r="V367" s="50"/>
      <c r="W367" s="62"/>
      <c r="X367" s="62"/>
      <c r="Y367" s="50"/>
      <c r="Z367" s="50"/>
      <c r="AA367" s="55"/>
      <c r="AB367" s="55"/>
    </row>
    <row r="368" spans="1:28">
      <c r="A368" s="57"/>
      <c r="B368" s="58" t="s">
        <v>314</v>
      </c>
      <c r="C368" s="63"/>
      <c r="D368" s="61"/>
      <c r="E368" s="106"/>
      <c r="F368" s="106"/>
      <c r="G368" s="106"/>
      <c r="H368" s="106"/>
      <c r="I368" s="106"/>
      <c r="J368" s="140">
        <f>+J369+J370</f>
        <v>0</v>
      </c>
      <c r="K368" s="140">
        <f>+K369+K370</f>
        <v>0</v>
      </c>
      <c r="L368" s="106"/>
      <c r="M368" s="107">
        <f t="shared" ref="M368:Z368" si="461">M369+M370</f>
        <v>0</v>
      </c>
      <c r="N368" s="107">
        <f t="shared" si="461"/>
        <v>0</v>
      </c>
      <c r="O368" s="107">
        <f t="shared" si="461"/>
        <v>0</v>
      </c>
      <c r="P368" s="107">
        <f t="shared" si="461"/>
        <v>0</v>
      </c>
      <c r="Q368" s="158">
        <f t="shared" si="461"/>
        <v>0</v>
      </c>
      <c r="R368" s="107">
        <f t="shared" si="461"/>
        <v>0</v>
      </c>
      <c r="S368" s="107">
        <f t="shared" si="461"/>
        <v>0</v>
      </c>
      <c r="T368" s="107">
        <f t="shared" si="461"/>
        <v>0</v>
      </c>
      <c r="U368" s="107">
        <f t="shared" si="461"/>
        <v>0</v>
      </c>
      <c r="V368" s="107">
        <f t="shared" si="461"/>
        <v>0</v>
      </c>
      <c r="W368" s="107"/>
      <c r="X368" s="107">
        <f t="shared" ref="X368" si="462">X369+X370</f>
        <v>0</v>
      </c>
      <c r="Y368" s="107">
        <f t="shared" si="461"/>
        <v>0</v>
      </c>
      <c r="Z368" s="107">
        <f t="shared" si="461"/>
        <v>0</v>
      </c>
      <c r="AA368" s="55"/>
      <c r="AB368" s="55"/>
    </row>
    <row r="369" spans="1:28">
      <c r="A369" s="57"/>
      <c r="B369" s="58"/>
      <c r="C369" s="60" t="s">
        <v>315</v>
      </c>
      <c r="D369" s="61" t="s">
        <v>316</v>
      </c>
      <c r="E369" s="61"/>
      <c r="F369" s="61"/>
      <c r="G369" s="61"/>
      <c r="H369" s="61"/>
      <c r="I369" s="61"/>
      <c r="J369" s="138"/>
      <c r="K369" s="133">
        <f t="shared" ref="K369:L369" si="463">+K245+K124</f>
        <v>0</v>
      </c>
      <c r="L369" s="133">
        <f t="shared" si="463"/>
        <v>0</v>
      </c>
      <c r="M369" s="133">
        <f t="shared" ref="M369:Z370" si="464">+M245+M124</f>
        <v>0</v>
      </c>
      <c r="N369" s="133">
        <f t="shared" si="464"/>
        <v>0</v>
      </c>
      <c r="O369" s="133">
        <f t="shared" si="464"/>
        <v>0</v>
      </c>
      <c r="P369" s="133">
        <f t="shared" si="464"/>
        <v>0</v>
      </c>
      <c r="Q369" s="133">
        <f t="shared" si="464"/>
        <v>0</v>
      </c>
      <c r="R369" s="133">
        <f t="shared" si="464"/>
        <v>0</v>
      </c>
      <c r="S369" s="133">
        <f t="shared" si="464"/>
        <v>0</v>
      </c>
      <c r="T369" s="133">
        <f t="shared" si="464"/>
        <v>0</v>
      </c>
      <c r="U369" s="133">
        <f t="shared" si="464"/>
        <v>0</v>
      </c>
      <c r="V369" s="133">
        <f t="shared" si="464"/>
        <v>0</v>
      </c>
      <c r="W369" s="133">
        <f t="shared" si="464"/>
        <v>0</v>
      </c>
      <c r="X369" s="133">
        <f t="shared" si="464"/>
        <v>0</v>
      </c>
      <c r="Y369" s="133">
        <f t="shared" si="464"/>
        <v>0</v>
      </c>
      <c r="Z369" s="133">
        <f t="shared" si="464"/>
        <v>0</v>
      </c>
      <c r="AA369" s="55"/>
      <c r="AB369" s="55"/>
    </row>
    <row r="370" spans="1:28">
      <c r="A370" s="57"/>
      <c r="B370" s="58"/>
      <c r="C370" s="60" t="s">
        <v>317</v>
      </c>
      <c r="D370" s="61" t="s">
        <v>318</v>
      </c>
      <c r="E370" s="61"/>
      <c r="F370" s="61"/>
      <c r="G370" s="61"/>
      <c r="H370" s="61"/>
      <c r="I370" s="61"/>
      <c r="J370" s="138"/>
      <c r="K370" s="133">
        <f t="shared" ref="K370:L370" si="465">+K246+K125</f>
        <v>0</v>
      </c>
      <c r="L370" s="133">
        <f t="shared" si="465"/>
        <v>0</v>
      </c>
      <c r="M370" s="133">
        <f t="shared" si="464"/>
        <v>0</v>
      </c>
      <c r="N370" s="133">
        <f t="shared" si="464"/>
        <v>0</v>
      </c>
      <c r="O370" s="133">
        <f t="shared" si="464"/>
        <v>0</v>
      </c>
      <c r="P370" s="133">
        <f t="shared" si="464"/>
        <v>0</v>
      </c>
      <c r="Q370" s="133">
        <f t="shared" si="464"/>
        <v>0</v>
      </c>
      <c r="R370" s="133">
        <f t="shared" si="464"/>
        <v>0</v>
      </c>
      <c r="S370" s="133">
        <f t="shared" si="464"/>
        <v>0</v>
      </c>
      <c r="T370" s="133">
        <f t="shared" si="464"/>
        <v>0</v>
      </c>
      <c r="U370" s="133">
        <f t="shared" si="464"/>
        <v>0</v>
      </c>
      <c r="V370" s="133">
        <f t="shared" si="464"/>
        <v>0</v>
      </c>
      <c r="W370" s="133">
        <f t="shared" si="464"/>
        <v>0</v>
      </c>
      <c r="X370" s="133">
        <f t="shared" si="464"/>
        <v>0</v>
      </c>
      <c r="Y370" s="133">
        <f t="shared" si="464"/>
        <v>0</v>
      </c>
      <c r="Z370" s="133">
        <f t="shared" si="464"/>
        <v>0</v>
      </c>
      <c r="AA370" s="55"/>
      <c r="AB370" s="55"/>
    </row>
    <row r="371" spans="1:28">
      <c r="A371" s="57"/>
      <c r="B371" s="58"/>
      <c r="C371" s="115"/>
      <c r="D371" s="116"/>
      <c r="E371" s="116"/>
      <c r="F371" s="116"/>
      <c r="G371" s="116"/>
      <c r="H371" s="116"/>
      <c r="I371" s="116"/>
      <c r="J371" s="136"/>
      <c r="K371" s="136"/>
      <c r="L371" s="116"/>
      <c r="M371" s="143">
        <f t="shared" ref="M371" si="466">Q371+V371+X371+Y371</f>
        <v>0</v>
      </c>
      <c r="N371" s="143">
        <f t="shared" ref="N371:R371" si="467">R371+X371+Y371+Z371</f>
        <v>0</v>
      </c>
      <c r="O371" s="143">
        <f t="shared" si="467"/>
        <v>0</v>
      </c>
      <c r="P371" s="143">
        <f t="shared" si="467"/>
        <v>0</v>
      </c>
      <c r="Q371" s="164">
        <f t="shared" si="467"/>
        <v>0</v>
      </c>
      <c r="R371" s="143">
        <f t="shared" si="467"/>
        <v>0</v>
      </c>
      <c r="S371" s="143">
        <f t="shared" ref="S371:V371" si="468">X371+AC371+AD371+AE371</f>
        <v>0</v>
      </c>
      <c r="T371" s="143">
        <f t="shared" si="468"/>
        <v>0</v>
      </c>
      <c r="U371" s="143">
        <f t="shared" si="468"/>
        <v>0</v>
      </c>
      <c r="V371" s="143">
        <f t="shared" si="468"/>
        <v>0</v>
      </c>
      <c r="W371" s="50"/>
      <c r="X371" s="50"/>
      <c r="Y371" s="143">
        <f t="shared" ref="Y371:Z371" si="469">AC371+AH371+AI371+AJ371</f>
        <v>0</v>
      </c>
      <c r="Z371" s="143">
        <f t="shared" si="469"/>
        <v>0</v>
      </c>
      <c r="AA371" s="55"/>
      <c r="AB371" s="55"/>
    </row>
    <row r="372" spans="1:28" s="35" customFormat="1">
      <c r="A372" s="74"/>
      <c r="B372" s="75" t="s">
        <v>319</v>
      </c>
      <c r="C372" s="76"/>
      <c r="D372" s="77"/>
      <c r="E372" s="78" t="e">
        <f>E248+#REF!</f>
        <v>#REF!</v>
      </c>
      <c r="F372" s="78" t="e">
        <f>F248+#REF!</f>
        <v>#REF!</v>
      </c>
      <c r="G372" s="78"/>
      <c r="H372" s="78"/>
      <c r="I372" s="78"/>
      <c r="J372" s="78"/>
      <c r="K372" s="78">
        <f t="shared" ref="K372:Z372" si="470">K368+K367+K364+K361+K352+K349+K348+K347</f>
        <v>0</v>
      </c>
      <c r="L372" s="78">
        <f t="shared" si="470"/>
        <v>0</v>
      </c>
      <c r="M372" s="78">
        <f t="shared" si="470"/>
        <v>0</v>
      </c>
      <c r="N372" s="78">
        <f t="shared" si="470"/>
        <v>0</v>
      </c>
      <c r="O372" s="78">
        <f t="shared" si="470"/>
        <v>0</v>
      </c>
      <c r="P372" s="78">
        <f t="shared" si="470"/>
        <v>0</v>
      </c>
      <c r="Q372" s="159">
        <f t="shared" si="470"/>
        <v>0</v>
      </c>
      <c r="R372" s="78">
        <f t="shared" si="470"/>
        <v>0</v>
      </c>
      <c r="S372" s="78">
        <f t="shared" si="470"/>
        <v>0</v>
      </c>
      <c r="T372" s="78">
        <f t="shared" si="470"/>
        <v>0</v>
      </c>
      <c r="U372" s="78">
        <f t="shared" si="470"/>
        <v>0</v>
      </c>
      <c r="V372" s="78">
        <f t="shared" si="470"/>
        <v>0</v>
      </c>
      <c r="W372" s="78">
        <f t="shared" si="470"/>
        <v>0</v>
      </c>
      <c r="X372" s="78">
        <f t="shared" si="470"/>
        <v>0</v>
      </c>
      <c r="Y372" s="78">
        <f t="shared" si="470"/>
        <v>0</v>
      </c>
      <c r="Z372" s="78">
        <f t="shared" si="470"/>
        <v>0</v>
      </c>
      <c r="AA372" s="132"/>
      <c r="AB372" s="132"/>
    </row>
    <row r="373" spans="1:28">
      <c r="A373" s="57"/>
      <c r="B373" s="117"/>
      <c r="C373" s="118"/>
      <c r="D373" s="119"/>
      <c r="E373" s="119"/>
      <c r="F373" s="119"/>
      <c r="G373" s="119"/>
      <c r="H373" s="119"/>
      <c r="I373" s="119"/>
      <c r="J373" s="137"/>
      <c r="K373" s="137"/>
      <c r="L373" s="119"/>
      <c r="M373" s="50"/>
      <c r="N373" s="50"/>
      <c r="O373" s="50"/>
      <c r="P373" s="50"/>
      <c r="Q373" s="155"/>
      <c r="R373" s="50"/>
      <c r="S373" s="50"/>
      <c r="T373" s="50"/>
      <c r="U373" s="50"/>
      <c r="V373" s="50"/>
      <c r="W373" s="50"/>
      <c r="X373" s="50"/>
      <c r="Y373" s="50"/>
      <c r="Z373" s="50"/>
      <c r="AA373" s="55"/>
      <c r="AB373" s="55"/>
    </row>
    <row r="374" spans="1:28">
      <c r="A374" s="120" t="s">
        <v>320</v>
      </c>
      <c r="B374" s="121"/>
      <c r="C374" s="122"/>
      <c r="D374" s="95"/>
      <c r="E374" s="123" t="e">
        <f>E372+E343+E337+#REF!</f>
        <v>#REF!</v>
      </c>
      <c r="F374" s="123" t="e">
        <f>F372+F343+F337+#REF!</f>
        <v>#REF!</v>
      </c>
      <c r="G374" s="123"/>
      <c r="H374" s="123"/>
      <c r="I374" s="123"/>
      <c r="J374" s="123"/>
      <c r="K374" s="123">
        <f t="shared" ref="K374:L374" si="471">K372+K343+K337</f>
        <v>0</v>
      </c>
      <c r="L374" s="123">
        <f t="shared" si="471"/>
        <v>0</v>
      </c>
      <c r="M374" s="123">
        <f>M372+M343+M337</f>
        <v>38224728.670000002</v>
      </c>
      <c r="N374" s="123">
        <f t="shared" ref="N374:Z374" si="472">N372+N343+N337</f>
        <v>67265851.75999999</v>
      </c>
      <c r="O374" s="123">
        <f t="shared" si="472"/>
        <v>0</v>
      </c>
      <c r="P374" s="123">
        <f t="shared" si="472"/>
        <v>0</v>
      </c>
      <c r="Q374" s="123">
        <f t="shared" si="472"/>
        <v>105490580.42999999</v>
      </c>
      <c r="R374" s="123">
        <f t="shared" si="472"/>
        <v>36956523.699999996</v>
      </c>
      <c r="S374" s="123">
        <f t="shared" si="472"/>
        <v>43016520.809999995</v>
      </c>
      <c r="T374" s="123">
        <f t="shared" si="472"/>
        <v>0</v>
      </c>
      <c r="U374" s="123">
        <f t="shared" si="472"/>
        <v>0</v>
      </c>
      <c r="V374" s="123">
        <f t="shared" si="472"/>
        <v>79973044.510000005</v>
      </c>
      <c r="W374" s="123">
        <f t="shared" si="472"/>
        <v>1481968.46</v>
      </c>
      <c r="X374" s="123">
        <f t="shared" si="472"/>
        <v>-101164957.73999999</v>
      </c>
      <c r="Y374" s="123">
        <f t="shared" si="472"/>
        <v>-586091</v>
      </c>
      <c r="Z374" s="123">
        <f t="shared" si="472"/>
        <v>0</v>
      </c>
      <c r="AA374" s="55"/>
      <c r="AB374" s="55"/>
    </row>
    <row r="375" spans="1:28">
      <c r="A375" s="57"/>
      <c r="B375" s="117"/>
      <c r="C375" s="118"/>
      <c r="D375" s="119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155"/>
      <c r="R375" s="50"/>
      <c r="S375" s="50"/>
      <c r="T375" s="50"/>
      <c r="U375" s="50"/>
      <c r="V375" s="50"/>
      <c r="W375" s="50"/>
      <c r="X375" s="50"/>
      <c r="Y375" s="50"/>
      <c r="Z375" s="50"/>
      <c r="AA375" s="55"/>
      <c r="AB375" s="55"/>
    </row>
    <row r="376" spans="1:28">
      <c r="A376" s="40" t="s">
        <v>321</v>
      </c>
      <c r="C376" s="124" t="s">
        <v>322</v>
      </c>
      <c r="D376" s="70" t="s">
        <v>109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155"/>
      <c r="R376" s="50"/>
      <c r="S376" s="50"/>
      <c r="T376" s="50"/>
      <c r="U376" s="50"/>
      <c r="V376" s="50"/>
      <c r="W376" s="52"/>
      <c r="X376" s="52"/>
      <c r="Y376" s="50"/>
      <c r="Z376" s="50"/>
      <c r="AA376" s="55"/>
      <c r="AB376" s="55"/>
    </row>
    <row r="377" spans="1:28">
      <c r="A377" s="57"/>
      <c r="B377" s="117"/>
      <c r="C377" s="118"/>
      <c r="D377" s="119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155"/>
      <c r="R377" s="50"/>
      <c r="S377" s="50"/>
      <c r="T377" s="50"/>
      <c r="U377" s="50"/>
      <c r="V377" s="50"/>
      <c r="W377" s="50"/>
      <c r="X377" s="50"/>
      <c r="Y377" s="50"/>
      <c r="Z377" s="50"/>
      <c r="AA377" s="55"/>
      <c r="AB377" s="55"/>
    </row>
    <row r="378" spans="1:28" ht="15.75" thickBot="1">
      <c r="A378" s="125" t="s">
        <v>325</v>
      </c>
      <c r="B378" s="126"/>
      <c r="C378" s="127"/>
      <c r="D378" s="128"/>
      <c r="E378" s="129" t="e">
        <f t="shared" ref="E378:Z378" si="473">E376+E374</f>
        <v>#REF!</v>
      </c>
      <c r="F378" s="129" t="e">
        <f t="shared" si="473"/>
        <v>#REF!</v>
      </c>
      <c r="G378" s="129"/>
      <c r="H378" s="129"/>
      <c r="I378" s="129"/>
      <c r="J378" s="129"/>
      <c r="K378" s="129">
        <f t="shared" si="473"/>
        <v>0</v>
      </c>
      <c r="L378" s="129">
        <f t="shared" si="473"/>
        <v>0</v>
      </c>
      <c r="M378" s="129">
        <f t="shared" si="473"/>
        <v>38224728.670000002</v>
      </c>
      <c r="N378" s="129">
        <f t="shared" si="473"/>
        <v>67265851.75999999</v>
      </c>
      <c r="O378" s="129">
        <f t="shared" si="473"/>
        <v>0</v>
      </c>
      <c r="P378" s="129">
        <f t="shared" si="473"/>
        <v>0</v>
      </c>
      <c r="Q378" s="161">
        <f t="shared" si="473"/>
        <v>105490580.42999999</v>
      </c>
      <c r="R378" s="129">
        <f t="shared" si="473"/>
        <v>36956523.699999996</v>
      </c>
      <c r="S378" s="129">
        <f t="shared" si="473"/>
        <v>43016520.809999995</v>
      </c>
      <c r="T378" s="129">
        <f t="shared" si="473"/>
        <v>0</v>
      </c>
      <c r="U378" s="129">
        <f t="shared" si="473"/>
        <v>0</v>
      </c>
      <c r="V378" s="129">
        <f t="shared" si="473"/>
        <v>79973044.510000005</v>
      </c>
      <c r="W378" s="129">
        <f t="shared" si="473"/>
        <v>1481968.46</v>
      </c>
      <c r="X378" s="129">
        <f t="shared" si="473"/>
        <v>-101164957.73999999</v>
      </c>
      <c r="Y378" s="129">
        <f t="shared" si="473"/>
        <v>-586091</v>
      </c>
      <c r="Z378" s="129">
        <f t="shared" si="473"/>
        <v>0</v>
      </c>
      <c r="AA378" s="55"/>
      <c r="AB378" s="55"/>
    </row>
    <row r="379" spans="1:28">
      <c r="D379" t="s">
        <v>346</v>
      </c>
      <c r="J379" s="84"/>
      <c r="K379" s="84">
        <f t="shared" ref="K379:L379" si="474">K378-K254-K133</f>
        <v>0</v>
      </c>
      <c r="L379" s="84">
        <f t="shared" si="474"/>
        <v>0</v>
      </c>
      <c r="M379" s="84">
        <f>M378-M254-M133</f>
        <v>0</v>
      </c>
      <c r="N379" s="84">
        <f t="shared" ref="N379:Y379" si="475">N378-N254-N133</f>
        <v>0</v>
      </c>
      <c r="O379" s="84">
        <f t="shared" si="475"/>
        <v>0</v>
      </c>
      <c r="P379" s="84">
        <f t="shared" si="475"/>
        <v>0</v>
      </c>
      <c r="Q379" s="84">
        <f t="shared" si="475"/>
        <v>0</v>
      </c>
      <c r="R379" s="84">
        <f t="shared" si="475"/>
        <v>0</v>
      </c>
      <c r="S379" s="84">
        <f t="shared" si="475"/>
        <v>0</v>
      </c>
      <c r="T379" s="84">
        <f t="shared" si="475"/>
        <v>0</v>
      </c>
      <c r="U379" s="84">
        <f t="shared" si="475"/>
        <v>0</v>
      </c>
      <c r="V379" s="84">
        <f t="shared" si="475"/>
        <v>0</v>
      </c>
      <c r="W379" s="84">
        <f t="shared" si="475"/>
        <v>1481968.46</v>
      </c>
      <c r="X379" s="84">
        <f t="shared" si="475"/>
        <v>4325622.6899999976</v>
      </c>
      <c r="Y379" s="84">
        <f t="shared" si="475"/>
        <v>0</v>
      </c>
    </row>
    <row r="380" spans="1:28">
      <c r="J380" s="84"/>
      <c r="L380" s="84"/>
      <c r="M380" s="84"/>
      <c r="Q380" s="165"/>
      <c r="T380" s="84"/>
      <c r="X380" s="84"/>
    </row>
    <row r="381" spans="1:28">
      <c r="A381" s="85" t="s">
        <v>129</v>
      </c>
      <c r="C381" s="85"/>
      <c r="D381" s="85" t="s">
        <v>347</v>
      </c>
      <c r="E381" s="86"/>
      <c r="F381" s="85" t="s">
        <v>129</v>
      </c>
      <c r="G381" s="86"/>
      <c r="H381" s="86"/>
      <c r="I381" s="86"/>
      <c r="J381" s="86"/>
      <c r="K381" s="86" t="s">
        <v>130</v>
      </c>
      <c r="L381" s="86"/>
      <c r="M381" s="86"/>
      <c r="N381" s="86"/>
      <c r="O381" s="86"/>
      <c r="P381" s="86" t="s">
        <v>131</v>
      </c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spans="1:28">
      <c r="E382" s="55"/>
      <c r="G382" s="55"/>
      <c r="H382" s="55"/>
      <c r="I382" s="55"/>
      <c r="J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8">
      <c r="E383" s="55"/>
      <c r="G383" s="55"/>
      <c r="H383" s="55"/>
      <c r="I383" s="55"/>
      <c r="J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8">
      <c r="E384" s="55"/>
      <c r="G384" s="55"/>
      <c r="H384" s="55"/>
      <c r="I384" s="55"/>
      <c r="J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>
      <c r="A385" s="85"/>
      <c r="C385" s="85"/>
      <c r="D385" s="85"/>
      <c r="E385" s="86"/>
      <c r="F385" s="85"/>
      <c r="G385" s="86"/>
      <c r="H385" s="86"/>
      <c r="I385" s="345"/>
      <c r="J385" s="345"/>
      <c r="K385" s="86"/>
      <c r="L385" s="345"/>
      <c r="M385" s="345"/>
      <c r="N385" s="55"/>
      <c r="O385" s="86"/>
      <c r="P385" s="86"/>
      <c r="Q385" s="86" t="s">
        <v>132</v>
      </c>
      <c r="R385" s="86"/>
      <c r="S385" s="86"/>
      <c r="T385" s="86"/>
      <c r="U385" s="86"/>
      <c r="V385" s="86"/>
      <c r="W385" s="86"/>
      <c r="X385" s="86"/>
      <c r="Y385" s="86"/>
      <c r="Z385" s="86"/>
    </row>
    <row r="386" spans="1:26">
      <c r="C386" s="8" t="s">
        <v>133</v>
      </c>
      <c r="E386" s="87"/>
      <c r="G386" s="87" t="s">
        <v>134</v>
      </c>
      <c r="H386" s="55"/>
      <c r="I386" s="87"/>
      <c r="J386" s="55"/>
      <c r="L386" s="87" t="s">
        <v>135</v>
      </c>
      <c r="M386" s="55"/>
      <c r="N386" s="55"/>
      <c r="O386" s="55"/>
      <c r="P386" s="55"/>
      <c r="Q386" s="87" t="s">
        <v>136</v>
      </c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>
      <c r="C387" s="85" t="s">
        <v>137</v>
      </c>
      <c r="E387" s="85"/>
      <c r="G387" s="85" t="s">
        <v>137</v>
      </c>
      <c r="H387" s="55"/>
      <c r="I387" s="85"/>
      <c r="J387" s="55"/>
      <c r="L387" s="85" t="s">
        <v>137</v>
      </c>
      <c r="M387" s="55"/>
      <c r="N387" s="55"/>
      <c r="O387" s="55"/>
      <c r="P387" s="55"/>
      <c r="Q387" s="85" t="s">
        <v>137</v>
      </c>
      <c r="R387" s="55"/>
      <c r="S387" s="55"/>
      <c r="T387" s="55"/>
      <c r="U387" s="55"/>
      <c r="V387" s="55"/>
      <c r="W387" s="55"/>
      <c r="X387" s="55"/>
      <c r="Y387" s="55"/>
      <c r="Z387" s="55"/>
    </row>
  </sheetData>
  <autoFilter ref="A13:AB13">
    <filterColumn colId="0" showButton="0"/>
    <filterColumn colId="1" showButton="0"/>
  </autoFilter>
  <mergeCells count="35">
    <mergeCell ref="A2:Z2"/>
    <mergeCell ref="A3:Z3"/>
    <mergeCell ref="A9:C12"/>
    <mergeCell ref="D9:D12"/>
    <mergeCell ref="E9:G9"/>
    <mergeCell ref="H9:L9"/>
    <mergeCell ref="M9:Q9"/>
    <mergeCell ref="R9:V9"/>
    <mergeCell ref="W9:Z9"/>
    <mergeCell ref="E10:E12"/>
    <mergeCell ref="X10:X12"/>
    <mergeCell ref="Y10:Z10"/>
    <mergeCell ref="Y11:Y12"/>
    <mergeCell ref="Z11:Z12"/>
    <mergeCell ref="I385:J385"/>
    <mergeCell ref="L385:M385"/>
    <mergeCell ref="R10:R12"/>
    <mergeCell ref="S10:S12"/>
    <mergeCell ref="T10:T12"/>
    <mergeCell ref="L10:L12"/>
    <mergeCell ref="M10:M12"/>
    <mergeCell ref="N10:N12"/>
    <mergeCell ref="O10:O12"/>
    <mergeCell ref="P10:P12"/>
    <mergeCell ref="Q10:Q12"/>
    <mergeCell ref="I10:I12"/>
    <mergeCell ref="J10:J12"/>
    <mergeCell ref="K10:K12"/>
    <mergeCell ref="A13:C13"/>
    <mergeCell ref="U10:U12"/>
    <mergeCell ref="V10:V12"/>
    <mergeCell ref="W10:W12"/>
    <mergeCell ref="F10:F12"/>
    <mergeCell ref="G10:G12"/>
    <mergeCell ref="H10:H12"/>
  </mergeCells>
  <conditionalFormatting sqref="AA1:AA1048576">
    <cfRule type="cellIs" dxfId="0" priority="1" operator="lessThan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topLeftCell="T4" zoomScale="78" zoomScaleNormal="78" workbookViewId="0">
      <pane ySplit="10" topLeftCell="A15" activePane="bottomLeft" state="frozen"/>
      <selection activeCell="F4" sqref="F4"/>
      <selection pane="bottomLeft" activeCell="W28" sqref="W28"/>
    </sheetView>
  </sheetViews>
  <sheetFormatPr defaultRowHeight="15"/>
  <cols>
    <col min="1" max="1" width="2.85546875" customWidth="1"/>
    <col min="2" max="2" width="5.140625" style="12" customWidth="1"/>
    <col min="3" max="3" width="40.28515625" customWidth="1"/>
    <col min="4" max="4" width="13.7109375" customWidth="1"/>
    <col min="5" max="5" width="16.85546875" hidden="1" customWidth="1"/>
    <col min="6" max="6" width="14.7109375" hidden="1" customWidth="1"/>
    <col min="7" max="7" width="17" hidden="1" customWidth="1"/>
    <col min="8" max="8" width="16.7109375" hidden="1" customWidth="1"/>
    <col min="9" max="9" width="16.28515625" hidden="1" customWidth="1"/>
    <col min="10" max="10" width="19.5703125" hidden="1" customWidth="1"/>
    <col min="11" max="11" width="19.28515625" customWidth="1"/>
    <col min="12" max="12" width="36.7109375" bestFit="1" customWidth="1"/>
    <col min="13" max="13" width="20.42578125" customWidth="1"/>
    <col min="14" max="15" width="19" customWidth="1"/>
    <col min="16" max="16" width="16.7109375" customWidth="1"/>
    <col min="17" max="17" width="19.140625" customWidth="1"/>
    <col min="18" max="18" width="33.140625" bestFit="1" customWidth="1"/>
    <col min="19" max="19" width="32.7109375" bestFit="1" customWidth="1"/>
    <col min="20" max="20" width="17.7109375" customWidth="1"/>
    <col min="21" max="21" width="16.28515625" customWidth="1"/>
    <col min="22" max="22" width="18.7109375" customWidth="1"/>
    <col min="23" max="23" width="18.140625" customWidth="1"/>
    <col min="24" max="24" width="21.5703125" customWidth="1"/>
    <col min="25" max="25" width="14.7109375" customWidth="1"/>
    <col min="26" max="26" width="17" customWidth="1"/>
    <col min="30" max="30" width="10" bestFit="1" customWidth="1"/>
  </cols>
  <sheetData>
    <row r="1" spans="1:26" s="8" customFormat="1" ht="20.25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148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0</v>
      </c>
      <c r="Z1" s="7"/>
    </row>
    <row r="2" spans="1:26" s="8" customFormat="1" ht="18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67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5"/>
    </row>
    <row r="3" spans="1:26" s="8" customFormat="1" ht="15.75">
      <c r="A3" s="349" t="s">
        <v>344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6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s="8" customFormat="1" ht="10.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s="8" customFormat="1" ht="18" hidden="1">
      <c r="A5" s="9" t="s">
        <v>328</v>
      </c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6"/>
      <c r="N5" s="150"/>
      <c r="O5" s="16"/>
      <c r="P5" s="16"/>
      <c r="Q5" s="16"/>
      <c r="R5" s="16"/>
      <c r="S5" s="17"/>
      <c r="T5" s="16"/>
      <c r="U5" s="16"/>
      <c r="V5" s="18"/>
      <c r="W5" s="18"/>
      <c r="X5" s="19"/>
      <c r="Y5" s="19"/>
      <c r="Z5" s="20"/>
    </row>
    <row r="6" spans="1:26" s="8" customFormat="1" ht="15.75" hidden="1">
      <c r="A6" s="9" t="s">
        <v>3</v>
      </c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  <c r="N6" s="150"/>
      <c r="O6" s="16"/>
      <c r="P6" s="16"/>
      <c r="Q6" s="16"/>
      <c r="R6" s="16"/>
      <c r="S6" s="16"/>
      <c r="T6" s="16"/>
      <c r="U6" s="21"/>
      <c r="V6" s="16"/>
      <c r="W6" s="16"/>
      <c r="X6" s="16"/>
      <c r="Y6" s="16"/>
      <c r="Z6" s="20"/>
    </row>
    <row r="7" spans="1:26" s="8" customFormat="1" ht="15.75">
      <c r="A7" s="9" t="s">
        <v>4</v>
      </c>
      <c r="B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6"/>
      <c r="N7" s="150"/>
      <c r="O7" s="16"/>
      <c r="P7" s="16"/>
      <c r="Q7" s="16"/>
      <c r="R7" s="16"/>
      <c r="S7" s="16"/>
      <c r="T7" s="22"/>
      <c r="U7" s="22"/>
      <c r="V7" s="16"/>
      <c r="W7" s="16"/>
      <c r="X7" s="16"/>
      <c r="Y7" s="16"/>
      <c r="Z7" s="20"/>
    </row>
    <row r="8" spans="1:26" s="8" customFormat="1" ht="16.5" thickBot="1">
      <c r="A8" s="23" t="s">
        <v>329</v>
      </c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8"/>
      <c r="N8" s="151"/>
      <c r="O8" s="28"/>
      <c r="P8" s="28"/>
      <c r="Q8" s="28"/>
      <c r="R8" s="28"/>
      <c r="S8" s="28"/>
      <c r="T8" s="29"/>
      <c r="U8" s="29"/>
      <c r="V8" s="28"/>
      <c r="W8" s="28"/>
      <c r="X8" s="28"/>
      <c r="Y8" s="28"/>
      <c r="Z8" s="30"/>
    </row>
    <row r="9" spans="1:26" s="8" customFormat="1" ht="16.5" thickBot="1">
      <c r="A9" s="352" t="s">
        <v>5</v>
      </c>
      <c r="B9" s="353"/>
      <c r="C9" s="353"/>
      <c r="D9" s="358" t="s">
        <v>6</v>
      </c>
      <c r="E9" s="361" t="s">
        <v>7</v>
      </c>
      <c r="F9" s="362"/>
      <c r="G9" s="363"/>
      <c r="H9" s="361" t="s">
        <v>8</v>
      </c>
      <c r="I9" s="362"/>
      <c r="J9" s="362"/>
      <c r="K9" s="362"/>
      <c r="L9" s="363"/>
      <c r="M9" s="146"/>
      <c r="N9" s="147"/>
      <c r="O9" s="364" t="s">
        <v>9</v>
      </c>
      <c r="P9" s="365"/>
      <c r="Q9" s="366"/>
      <c r="R9" s="364" t="s">
        <v>10</v>
      </c>
      <c r="S9" s="365"/>
      <c r="T9" s="365"/>
      <c r="U9" s="365"/>
      <c r="V9" s="366"/>
      <c r="W9" s="361" t="s">
        <v>11</v>
      </c>
      <c r="X9" s="362"/>
      <c r="Y9" s="362"/>
      <c r="Z9" s="363"/>
    </row>
    <row r="10" spans="1:26" s="8" customFormat="1" ht="16.5" thickBot="1">
      <c r="A10" s="354"/>
      <c r="B10" s="355"/>
      <c r="C10" s="355"/>
      <c r="D10" s="359"/>
      <c r="E10" s="342" t="s">
        <v>12</v>
      </c>
      <c r="F10" s="342" t="s">
        <v>13</v>
      </c>
      <c r="G10" s="342" t="s">
        <v>14</v>
      </c>
      <c r="H10" s="342" t="s">
        <v>15</v>
      </c>
      <c r="I10" s="342" t="s">
        <v>16</v>
      </c>
      <c r="J10" s="342" t="s">
        <v>17</v>
      </c>
      <c r="K10" s="342" t="s">
        <v>18</v>
      </c>
      <c r="L10" s="342" t="s">
        <v>19</v>
      </c>
      <c r="M10" s="339" t="s">
        <v>20</v>
      </c>
      <c r="N10" s="337" t="s">
        <v>21</v>
      </c>
      <c r="O10" s="337" t="s">
        <v>22</v>
      </c>
      <c r="P10" s="337" t="s">
        <v>23</v>
      </c>
      <c r="Q10" s="337" t="s">
        <v>24</v>
      </c>
      <c r="R10" s="339" t="s">
        <v>20</v>
      </c>
      <c r="S10" s="337" t="s">
        <v>21</v>
      </c>
      <c r="T10" s="337" t="s">
        <v>22</v>
      </c>
      <c r="U10" s="337" t="s">
        <v>23</v>
      </c>
      <c r="V10" s="337" t="s">
        <v>24</v>
      </c>
      <c r="W10" s="339" t="s">
        <v>25</v>
      </c>
      <c r="X10" s="339" t="s">
        <v>26</v>
      </c>
      <c r="Y10" s="361" t="s">
        <v>27</v>
      </c>
      <c r="Z10" s="363"/>
    </row>
    <row r="11" spans="1:26" s="8" customFormat="1" ht="21.75" customHeight="1">
      <c r="A11" s="354"/>
      <c r="B11" s="355"/>
      <c r="C11" s="355"/>
      <c r="D11" s="359"/>
      <c r="E11" s="343"/>
      <c r="F11" s="343"/>
      <c r="G11" s="343"/>
      <c r="H11" s="343"/>
      <c r="I11" s="343"/>
      <c r="J11" s="343"/>
      <c r="K11" s="343"/>
      <c r="L11" s="343"/>
      <c r="M11" s="340"/>
      <c r="N11" s="338"/>
      <c r="O11" s="338"/>
      <c r="P11" s="338"/>
      <c r="Q11" s="338"/>
      <c r="R11" s="340"/>
      <c r="S11" s="338"/>
      <c r="T11" s="338"/>
      <c r="U11" s="338"/>
      <c r="V11" s="338"/>
      <c r="W11" s="340"/>
      <c r="X11" s="340"/>
      <c r="Y11" s="339" t="s">
        <v>28</v>
      </c>
      <c r="Z11" s="342" t="s">
        <v>29</v>
      </c>
    </row>
    <row r="12" spans="1:26" s="8" customFormat="1" ht="30" customHeight="1" thickBot="1">
      <c r="A12" s="356"/>
      <c r="B12" s="357"/>
      <c r="C12" s="357"/>
      <c r="D12" s="360"/>
      <c r="E12" s="344"/>
      <c r="F12" s="344"/>
      <c r="G12" s="344"/>
      <c r="H12" s="344"/>
      <c r="I12" s="344"/>
      <c r="J12" s="344"/>
      <c r="K12" s="344"/>
      <c r="L12" s="344"/>
      <c r="M12" s="340"/>
      <c r="N12" s="338"/>
      <c r="O12" s="338"/>
      <c r="P12" s="338"/>
      <c r="Q12" s="338"/>
      <c r="R12" s="340"/>
      <c r="S12" s="338"/>
      <c r="T12" s="338"/>
      <c r="U12" s="338"/>
      <c r="V12" s="338"/>
      <c r="W12" s="341"/>
      <c r="X12" s="341"/>
      <c r="Y12" s="341"/>
      <c r="Z12" s="344"/>
    </row>
    <row r="13" spans="1:26" s="35" customFormat="1" ht="43.5" thickBot="1">
      <c r="A13" s="335">
        <v>1</v>
      </c>
      <c r="B13" s="336"/>
      <c r="C13" s="336"/>
      <c r="D13" s="31">
        <v>2</v>
      </c>
      <c r="E13" s="31">
        <v>3</v>
      </c>
      <c r="F13" s="31">
        <v>4</v>
      </c>
      <c r="G13" s="32" t="s">
        <v>30</v>
      </c>
      <c r="H13" s="31">
        <v>6</v>
      </c>
      <c r="I13" s="31">
        <v>7</v>
      </c>
      <c r="J13" s="31">
        <v>8</v>
      </c>
      <c r="K13" s="31">
        <v>9</v>
      </c>
      <c r="L13" s="32" t="s">
        <v>31</v>
      </c>
      <c r="M13" s="31">
        <v>11</v>
      </c>
      <c r="N13" s="31">
        <v>12</v>
      </c>
      <c r="O13" s="31">
        <v>13</v>
      </c>
      <c r="P13" s="31">
        <v>14</v>
      </c>
      <c r="Q13" s="33" t="s">
        <v>32</v>
      </c>
      <c r="R13" s="31">
        <v>16</v>
      </c>
      <c r="S13" s="31">
        <v>17</v>
      </c>
      <c r="T13" s="31">
        <v>18</v>
      </c>
      <c r="U13" s="31">
        <v>19</v>
      </c>
      <c r="V13" s="32" t="s">
        <v>33</v>
      </c>
      <c r="W13" s="32" t="s">
        <v>34</v>
      </c>
      <c r="X13" s="34" t="s">
        <v>35</v>
      </c>
      <c r="Y13" s="31">
        <v>23</v>
      </c>
      <c r="Z13" s="31">
        <v>24</v>
      </c>
    </row>
    <row r="14" spans="1:26" ht="14.25" customHeight="1">
      <c r="A14" s="36"/>
      <c r="B14" s="2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6" ht="14.25" customHeight="1">
      <c r="A15" s="40" t="s">
        <v>331</v>
      </c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4.25" customHeight="1">
      <c r="A16" s="42"/>
      <c r="C16" s="4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4.25" customHeight="1">
      <c r="A17" s="43" t="s">
        <v>37</v>
      </c>
      <c r="C17" s="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4.25" customHeight="1">
      <c r="A18" s="44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4.25" hidden="1" customHeight="1">
      <c r="A19" s="45"/>
      <c r="B19" s="46"/>
      <c r="C19" s="46" t="s">
        <v>38</v>
      </c>
      <c r="D19" s="47"/>
      <c r="E19" s="48" t="e">
        <f>SUM(E20:E23)</f>
        <v>#REF!</v>
      </c>
      <c r="F19" s="48" t="e">
        <f t="shared" ref="F19:Z19" si="0">SUM(F20:F23)</f>
        <v>#REF!</v>
      </c>
      <c r="G19" s="48" t="e">
        <f t="shared" si="0"/>
        <v>#REF!</v>
      </c>
      <c r="H19" s="48" t="e">
        <f t="shared" si="0"/>
        <v>#REF!</v>
      </c>
      <c r="I19" s="48" t="e">
        <f t="shared" si="0"/>
        <v>#REF!</v>
      </c>
      <c r="J19" s="48" t="e">
        <f t="shared" si="0"/>
        <v>#REF!</v>
      </c>
      <c r="K19" s="48" t="e">
        <f t="shared" si="0"/>
        <v>#REF!</v>
      </c>
      <c r="L19" s="48" t="e">
        <f t="shared" si="0"/>
        <v>#REF!</v>
      </c>
      <c r="M19" s="48" t="e">
        <f t="shared" si="0"/>
        <v>#REF!</v>
      </c>
      <c r="N19" s="48" t="e">
        <f t="shared" si="0"/>
        <v>#REF!</v>
      </c>
      <c r="O19" s="48" t="e">
        <f t="shared" si="0"/>
        <v>#REF!</v>
      </c>
      <c r="P19" s="48" t="e">
        <f t="shared" si="0"/>
        <v>#REF!</v>
      </c>
      <c r="Q19" s="48" t="e">
        <f t="shared" si="0"/>
        <v>#REF!</v>
      </c>
      <c r="R19" s="48" t="e">
        <f t="shared" si="0"/>
        <v>#REF!</v>
      </c>
      <c r="S19" s="48" t="e">
        <f t="shared" si="0"/>
        <v>#REF!</v>
      </c>
      <c r="T19" s="48" t="e">
        <f t="shared" si="0"/>
        <v>#REF!</v>
      </c>
      <c r="U19" s="48" t="e">
        <f t="shared" si="0"/>
        <v>#REF!</v>
      </c>
      <c r="V19" s="48" t="e">
        <f t="shared" si="0"/>
        <v>#REF!</v>
      </c>
      <c r="W19" s="48" t="e">
        <f t="shared" si="0"/>
        <v>#REF!</v>
      </c>
      <c r="X19" s="48" t="e">
        <f t="shared" si="0"/>
        <v>#REF!</v>
      </c>
      <c r="Y19" s="48" t="e">
        <f t="shared" si="0"/>
        <v>#REF!</v>
      </c>
      <c r="Z19" s="48" t="e">
        <f t="shared" si="0"/>
        <v>#REF!</v>
      </c>
    </row>
    <row r="20" spans="1:26" ht="14.25" hidden="1" customHeight="1">
      <c r="A20" s="40"/>
      <c r="C20" s="49" t="s">
        <v>39</v>
      </c>
      <c r="D20" s="39"/>
      <c r="E20" s="50" t="e">
        <f>E27+#REF!</f>
        <v>#REF!</v>
      </c>
      <c r="F20" s="50" t="e">
        <f>F27+#REF!</f>
        <v>#REF!</v>
      </c>
      <c r="G20" s="50" t="e">
        <f>F20+E20</f>
        <v>#REF!</v>
      </c>
      <c r="H20" s="50" t="e">
        <f>H27+#REF!</f>
        <v>#REF!</v>
      </c>
      <c r="I20" s="50" t="e">
        <f>I27+#REF!</f>
        <v>#REF!</v>
      </c>
      <c r="J20" s="50" t="e">
        <f>J27+#REF!</f>
        <v>#REF!</v>
      </c>
      <c r="K20" s="50" t="e">
        <f>K27+#REF!</f>
        <v>#REF!</v>
      </c>
      <c r="L20" s="50" t="e">
        <f>H20+I20+J20+K20</f>
        <v>#REF!</v>
      </c>
      <c r="M20" s="50" t="e">
        <f>M27+#REF!</f>
        <v>#REF!</v>
      </c>
      <c r="N20" s="50" t="e">
        <f>N27+#REF!</f>
        <v>#REF!</v>
      </c>
      <c r="O20" s="50" t="e">
        <f>O27+#REF!</f>
        <v>#REF!</v>
      </c>
      <c r="P20" s="50" t="e">
        <f>P27+#REF!</f>
        <v>#REF!</v>
      </c>
      <c r="Q20" s="50" t="e">
        <f>SUM(M20:P20)</f>
        <v>#REF!</v>
      </c>
      <c r="R20" s="50" t="e">
        <f>R27+#REF!</f>
        <v>#REF!</v>
      </c>
      <c r="S20" s="50" t="e">
        <f>S27+#REF!</f>
        <v>#REF!</v>
      </c>
      <c r="T20" s="50" t="e">
        <f>T27+#REF!</f>
        <v>#REF!</v>
      </c>
      <c r="U20" s="50" t="e">
        <f>U27+#REF!</f>
        <v>#REF!</v>
      </c>
      <c r="V20" s="50" t="e">
        <f>SUM(R20:U20)</f>
        <v>#REF!</v>
      </c>
      <c r="W20" s="50" t="e">
        <f>W27+#REF!</f>
        <v>#REF!</v>
      </c>
      <c r="X20" s="50" t="e">
        <f>X27+#REF!</f>
        <v>#REF!</v>
      </c>
      <c r="Y20" s="50" t="e">
        <f>Y27+#REF!</f>
        <v>#REF!</v>
      </c>
      <c r="Z20" s="50" t="e">
        <f>Z27+#REF!</f>
        <v>#REF!</v>
      </c>
    </row>
    <row r="21" spans="1:26" ht="14.25" hidden="1" customHeight="1">
      <c r="A21" s="40"/>
      <c r="C21" s="49" t="s">
        <v>40</v>
      </c>
      <c r="D21" s="39"/>
      <c r="E21" s="50" t="e">
        <f>E28+#REF!</f>
        <v>#REF!</v>
      </c>
      <c r="F21" s="50" t="e">
        <f>F28+#REF!</f>
        <v>#REF!</v>
      </c>
      <c r="G21" s="50" t="e">
        <f t="shared" ref="G21:G23" si="1">F21+E21</f>
        <v>#REF!</v>
      </c>
      <c r="H21" s="50" t="e">
        <f>H28+#REF!</f>
        <v>#REF!</v>
      </c>
      <c r="I21" s="50" t="e">
        <f>I28+#REF!</f>
        <v>#REF!</v>
      </c>
      <c r="J21" s="50" t="e">
        <f>J28+#REF!</f>
        <v>#REF!</v>
      </c>
      <c r="K21" s="50" t="e">
        <f>K28+#REF!</f>
        <v>#REF!</v>
      </c>
      <c r="L21" s="50" t="e">
        <f t="shared" ref="L21:L23" si="2">H21+I21+J21+K21</f>
        <v>#REF!</v>
      </c>
      <c r="M21" s="50" t="e">
        <f>M28+#REF!</f>
        <v>#REF!</v>
      </c>
      <c r="N21" s="50" t="e">
        <f>N28+#REF!</f>
        <v>#REF!</v>
      </c>
      <c r="O21" s="50" t="e">
        <f>O28+#REF!</f>
        <v>#REF!</v>
      </c>
      <c r="P21" s="50" t="e">
        <f>P28+#REF!</f>
        <v>#REF!</v>
      </c>
      <c r="Q21" s="50" t="e">
        <f t="shared" ref="Q21:Q23" si="3">SUM(M21:P21)</f>
        <v>#REF!</v>
      </c>
      <c r="R21" s="50" t="e">
        <f>R28+#REF!</f>
        <v>#REF!</v>
      </c>
      <c r="S21" s="50" t="e">
        <f>S28+#REF!</f>
        <v>#REF!</v>
      </c>
      <c r="T21" s="50" t="e">
        <f>T28+#REF!</f>
        <v>#REF!</v>
      </c>
      <c r="U21" s="50" t="e">
        <f>U28+#REF!</f>
        <v>#REF!</v>
      </c>
      <c r="V21" s="50" t="e">
        <f t="shared" ref="V21:V23" si="4">SUM(R21:U21)</f>
        <v>#REF!</v>
      </c>
      <c r="W21" s="50" t="e">
        <f>W28+#REF!</f>
        <v>#REF!</v>
      </c>
      <c r="X21" s="50" t="e">
        <f>X28+#REF!</f>
        <v>#REF!</v>
      </c>
      <c r="Y21" s="50" t="e">
        <f>Y28+#REF!</f>
        <v>#REF!</v>
      </c>
      <c r="Z21" s="50" t="e">
        <f>Z28+#REF!</f>
        <v>#REF!</v>
      </c>
    </row>
    <row r="22" spans="1:26" ht="14.25" hidden="1" customHeight="1">
      <c r="A22" s="40"/>
      <c r="C22" s="49" t="s">
        <v>41</v>
      </c>
      <c r="D22" s="39"/>
      <c r="E22" s="50" t="e">
        <f>E29+#REF!</f>
        <v>#REF!</v>
      </c>
      <c r="F22" s="50" t="e">
        <f>F29+#REF!</f>
        <v>#REF!</v>
      </c>
      <c r="G22" s="50" t="e">
        <f t="shared" si="1"/>
        <v>#REF!</v>
      </c>
      <c r="H22" s="50" t="e">
        <f>H29+#REF!</f>
        <v>#REF!</v>
      </c>
      <c r="I22" s="50" t="e">
        <f>I29+#REF!</f>
        <v>#REF!</v>
      </c>
      <c r="J22" s="50" t="e">
        <f>J29+#REF!</f>
        <v>#REF!</v>
      </c>
      <c r="K22" s="50" t="e">
        <f>K29+#REF!</f>
        <v>#REF!</v>
      </c>
      <c r="L22" s="50" t="e">
        <f t="shared" si="2"/>
        <v>#REF!</v>
      </c>
      <c r="M22" s="50" t="e">
        <f>M29+#REF!</f>
        <v>#REF!</v>
      </c>
      <c r="N22" s="50" t="e">
        <f>N29+#REF!</f>
        <v>#REF!</v>
      </c>
      <c r="O22" s="50" t="e">
        <f>O29+#REF!</f>
        <v>#REF!</v>
      </c>
      <c r="P22" s="50" t="e">
        <f>P29+#REF!</f>
        <v>#REF!</v>
      </c>
      <c r="Q22" s="50" t="e">
        <f t="shared" si="3"/>
        <v>#REF!</v>
      </c>
      <c r="R22" s="50" t="e">
        <f>R29+#REF!</f>
        <v>#REF!</v>
      </c>
      <c r="S22" s="50" t="e">
        <f>S29+#REF!</f>
        <v>#REF!</v>
      </c>
      <c r="T22" s="50" t="e">
        <f>T29+#REF!</f>
        <v>#REF!</v>
      </c>
      <c r="U22" s="50" t="e">
        <f>U29+#REF!</f>
        <v>#REF!</v>
      </c>
      <c r="V22" s="50" t="e">
        <f t="shared" si="4"/>
        <v>#REF!</v>
      </c>
      <c r="W22" s="50" t="e">
        <f>W29+#REF!</f>
        <v>#REF!</v>
      </c>
      <c r="X22" s="50" t="e">
        <f>X29+#REF!</f>
        <v>#REF!</v>
      </c>
      <c r="Y22" s="50" t="e">
        <f>Y29+#REF!</f>
        <v>#REF!</v>
      </c>
      <c r="Z22" s="50" t="e">
        <f>Z29+#REF!</f>
        <v>#REF!</v>
      </c>
    </row>
    <row r="23" spans="1:26" ht="14.25" hidden="1" customHeight="1">
      <c r="A23" s="40"/>
      <c r="C23" s="49" t="s">
        <v>42</v>
      </c>
      <c r="D23" s="39"/>
      <c r="E23" s="50" t="e">
        <f>E30+#REF!</f>
        <v>#REF!</v>
      </c>
      <c r="F23" s="50" t="e">
        <f>F30+#REF!</f>
        <v>#REF!</v>
      </c>
      <c r="G23" s="50" t="e">
        <f t="shared" si="1"/>
        <v>#REF!</v>
      </c>
      <c r="H23" s="50" t="e">
        <f>H30+#REF!</f>
        <v>#REF!</v>
      </c>
      <c r="I23" s="50" t="e">
        <f>I30+#REF!</f>
        <v>#REF!</v>
      </c>
      <c r="J23" s="50" t="e">
        <f>J30+#REF!</f>
        <v>#REF!</v>
      </c>
      <c r="K23" s="50" t="e">
        <f>K30+#REF!</f>
        <v>#REF!</v>
      </c>
      <c r="L23" s="50" t="e">
        <f t="shared" si="2"/>
        <v>#REF!</v>
      </c>
      <c r="M23" s="50" t="e">
        <f>M30+#REF!</f>
        <v>#REF!</v>
      </c>
      <c r="N23" s="50" t="e">
        <f>N30+#REF!</f>
        <v>#REF!</v>
      </c>
      <c r="O23" s="50" t="e">
        <f>O30+#REF!</f>
        <v>#REF!</v>
      </c>
      <c r="P23" s="50" t="e">
        <f>R30+#REF!</f>
        <v>#REF!</v>
      </c>
      <c r="Q23" s="50" t="e">
        <f t="shared" si="3"/>
        <v>#REF!</v>
      </c>
      <c r="R23" s="50" t="e">
        <f>#REF!+#REF!</f>
        <v>#REF!</v>
      </c>
      <c r="S23" s="50" t="e">
        <f>S30+#REF!</f>
        <v>#REF!</v>
      </c>
      <c r="T23" s="50" t="e">
        <f>T30+#REF!</f>
        <v>#REF!</v>
      </c>
      <c r="U23" s="50" t="e">
        <f>U30+#REF!</f>
        <v>#REF!</v>
      </c>
      <c r="V23" s="50" t="e">
        <f t="shared" si="4"/>
        <v>#REF!</v>
      </c>
      <c r="W23" s="50" t="e">
        <f>W30+#REF!</f>
        <v>#REF!</v>
      </c>
      <c r="X23" s="50" t="e">
        <f>X30+#REF!</f>
        <v>#REF!</v>
      </c>
      <c r="Y23" s="50" t="e">
        <f>Y30+#REF!</f>
        <v>#REF!</v>
      </c>
      <c r="Z23" s="50" t="e">
        <f>Z30+#REF!</f>
        <v>#REF!</v>
      </c>
    </row>
    <row r="24" spans="1:26" ht="15.75" hidden="1">
      <c r="A24" s="45"/>
      <c r="B24" s="46"/>
      <c r="C24" s="51"/>
      <c r="D24" s="47"/>
      <c r="E24" s="47"/>
      <c r="F24" s="47"/>
      <c r="G24" s="47"/>
      <c r="H24" s="47"/>
      <c r="I24" s="47"/>
      <c r="J24" s="47"/>
      <c r="K24" s="47"/>
      <c r="L24" s="4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4.25" hidden="1" customHeight="1">
      <c r="A25" s="45"/>
      <c r="B25" s="46"/>
      <c r="C25" s="51"/>
      <c r="D25" s="47"/>
      <c r="E25" s="47"/>
      <c r="F25" s="47"/>
      <c r="G25" s="47"/>
      <c r="H25" s="47"/>
      <c r="I25" s="47"/>
      <c r="J25" s="47"/>
      <c r="K25" s="47"/>
      <c r="L25" s="4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4.25" customHeight="1">
      <c r="A26" s="45"/>
      <c r="B26" s="46"/>
      <c r="C26" s="46" t="s">
        <v>43</v>
      </c>
      <c r="D26" s="47"/>
      <c r="E26" s="48">
        <f>SUM(E27:E30)</f>
        <v>0</v>
      </c>
      <c r="F26" s="48">
        <f t="shared" ref="F26:Z26" si="5">SUM(F27:F30)</f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0</v>
      </c>
      <c r="K26" s="48">
        <f>SUM(K27:K30)</f>
        <v>0</v>
      </c>
      <c r="L26" s="48">
        <f t="shared" ref="L26:X26" si="6">SUM(L27:L30)</f>
        <v>0</v>
      </c>
      <c r="M26" s="48">
        <f t="shared" si="6"/>
        <v>12777828.09</v>
      </c>
      <c r="N26" s="48">
        <f t="shared" si="6"/>
        <v>29600850.439999998</v>
      </c>
      <c r="O26" s="48">
        <f t="shared" si="6"/>
        <v>0</v>
      </c>
      <c r="P26" s="48">
        <f t="shared" si="6"/>
        <v>0</v>
      </c>
      <c r="Q26" s="48">
        <f t="shared" si="6"/>
        <v>42378678.530000001</v>
      </c>
      <c r="R26" s="48">
        <f>SUM(R27:R30)</f>
        <v>12694397.190000005</v>
      </c>
      <c r="S26" s="48">
        <f t="shared" si="6"/>
        <v>29573592.34</v>
      </c>
      <c r="T26" s="48">
        <f t="shared" si="6"/>
        <v>0</v>
      </c>
      <c r="U26" s="48">
        <f t="shared" si="6"/>
        <v>0</v>
      </c>
      <c r="V26" s="48">
        <f t="shared" si="6"/>
        <v>42267989.530000001</v>
      </c>
      <c r="W26" s="48">
        <f t="shared" si="6"/>
        <v>0</v>
      </c>
      <c r="X26" s="48">
        <f t="shared" si="6"/>
        <v>-42378678.530000001</v>
      </c>
      <c r="Y26" s="48">
        <f t="shared" si="5"/>
        <v>0</v>
      </c>
      <c r="Z26" s="48">
        <f t="shared" si="5"/>
        <v>0</v>
      </c>
    </row>
    <row r="27" spans="1:26" ht="14.25" customHeight="1">
      <c r="A27" s="40"/>
      <c r="C27" s="49" t="s">
        <v>39</v>
      </c>
      <c r="D27" s="39"/>
      <c r="E27" s="50"/>
      <c r="F27" s="50"/>
      <c r="G27" s="50">
        <f>F27+E27</f>
        <v>0</v>
      </c>
      <c r="H27" s="50"/>
      <c r="I27" s="50"/>
      <c r="J27" s="50"/>
      <c r="K27" s="50"/>
      <c r="L27" s="50">
        <f>H27+I27+J27+K27</f>
        <v>0</v>
      </c>
      <c r="M27" s="50"/>
      <c r="N27" s="50"/>
      <c r="O27" s="50"/>
      <c r="P27" s="50"/>
      <c r="Q27" s="50">
        <f>SUM(M27:P27)</f>
        <v>0</v>
      </c>
      <c r="R27" s="50"/>
      <c r="S27" s="50"/>
      <c r="T27" s="50"/>
      <c r="U27" s="50"/>
      <c r="V27" s="50">
        <f>SUM(R27:U27)</f>
        <v>0</v>
      </c>
      <c r="W27" s="50"/>
      <c r="X27" s="50"/>
      <c r="Y27" s="50"/>
      <c r="Z27" s="50"/>
    </row>
    <row r="28" spans="1:26" ht="14.25" customHeight="1">
      <c r="A28" s="40"/>
      <c r="C28" s="49" t="s">
        <v>40</v>
      </c>
      <c r="D28" s="39"/>
      <c r="E28" s="50">
        <f>'[1]FARS-CONSO'!E325</f>
        <v>0</v>
      </c>
      <c r="F28" s="50">
        <f>'[1]FARS-CONSO'!F325</f>
        <v>0</v>
      </c>
      <c r="G28" s="50">
        <f t="shared" ref="G28:G30" si="7">F28+E28</f>
        <v>0</v>
      </c>
      <c r="H28" s="50">
        <f>'[1]FARS-CONSO'!H325</f>
        <v>0</v>
      </c>
      <c r="I28" s="50">
        <f>'[1]FARS-CONSO'!I325</f>
        <v>0</v>
      </c>
      <c r="J28" s="50">
        <f>'[1]FARS-CONSO'!J325</f>
        <v>0</v>
      </c>
      <c r="K28" s="50">
        <f>'FAR No.1-A CONT '!K92</f>
        <v>0</v>
      </c>
      <c r="L28" s="50">
        <f>'FAR No.1-A CONT '!L92</f>
        <v>0</v>
      </c>
      <c r="M28" s="50">
        <f>'FAR No.1-A CONT '!M92</f>
        <v>12777828.09</v>
      </c>
      <c r="N28" s="50">
        <f>'FAR No.1-A CONT '!N92</f>
        <v>29600850.439999998</v>
      </c>
      <c r="O28" s="50">
        <f>'FAR No.1-A CONT '!O92</f>
        <v>0</v>
      </c>
      <c r="P28" s="50">
        <f>'FAR No.1-A CONT '!P92</f>
        <v>0</v>
      </c>
      <c r="Q28" s="50">
        <f>SUM(M28:P28)</f>
        <v>42378678.530000001</v>
      </c>
      <c r="R28" s="50">
        <f>'FAR No.1-A CONT '!R92</f>
        <v>12694397.190000005</v>
      </c>
      <c r="S28" s="50">
        <f>'FAR No.1-A CONT '!S92</f>
        <v>29573592.34</v>
      </c>
      <c r="T28" s="50">
        <f>'FAR No.1-A CONT '!T92</f>
        <v>0</v>
      </c>
      <c r="U28" s="50">
        <f>'FAR No.1-A CONT '!U92</f>
        <v>0</v>
      </c>
      <c r="V28" s="50">
        <f t="shared" ref="V28:V29" si="8">SUM(R28:U28)</f>
        <v>42267989.530000001</v>
      </c>
      <c r="W28" s="50">
        <f t="shared" ref="W28:W30" si="9">G28-L28</f>
        <v>0</v>
      </c>
      <c r="X28" s="50">
        <f t="shared" ref="X28:X30" si="10">L28-Q28</f>
        <v>-42378678.530000001</v>
      </c>
      <c r="Y28" s="50">
        <f>'[1]FARS-CONSO'!Y325</f>
        <v>0</v>
      </c>
      <c r="Z28" s="50">
        <f>'[1]FARS-CONSO'!Z325</f>
        <v>0</v>
      </c>
    </row>
    <row r="29" spans="1:26" ht="14.25" customHeight="1">
      <c r="A29" s="40"/>
      <c r="C29" s="49" t="s">
        <v>41</v>
      </c>
      <c r="D29" s="39"/>
      <c r="E29" s="50"/>
      <c r="F29" s="50"/>
      <c r="G29" s="50">
        <f t="shared" si="7"/>
        <v>0</v>
      </c>
      <c r="H29" s="50"/>
      <c r="I29" s="50"/>
      <c r="J29" s="50"/>
      <c r="K29" s="50"/>
      <c r="L29" s="50">
        <f t="shared" ref="L29" si="11">H29+I29+J29+K29</f>
        <v>0</v>
      </c>
      <c r="M29" s="50"/>
      <c r="N29" s="50"/>
      <c r="O29" s="50"/>
      <c r="P29" s="50"/>
      <c r="Q29" s="50">
        <f t="shared" ref="Q29" si="12">SUM(M29:P29)</f>
        <v>0</v>
      </c>
      <c r="R29" s="50"/>
      <c r="S29" s="50"/>
      <c r="T29" s="50"/>
      <c r="U29" s="50"/>
      <c r="V29" s="50">
        <f t="shared" si="8"/>
        <v>0</v>
      </c>
      <c r="W29" s="50">
        <f t="shared" si="9"/>
        <v>0</v>
      </c>
      <c r="X29" s="50">
        <f t="shared" si="10"/>
        <v>0</v>
      </c>
      <c r="Y29" s="50"/>
      <c r="Z29" s="50"/>
    </row>
    <row r="30" spans="1:26" ht="14.25" customHeight="1">
      <c r="A30" s="40"/>
      <c r="C30" s="49" t="s">
        <v>42</v>
      </c>
      <c r="D30" s="39"/>
      <c r="E30" s="50">
        <f>'[1]FARS-CONSO'!E360</f>
        <v>0</v>
      </c>
      <c r="F30" s="50">
        <f>'[1]FARS-CONSO'!F360</f>
        <v>0</v>
      </c>
      <c r="G30" s="50">
        <f t="shared" si="7"/>
        <v>0</v>
      </c>
      <c r="H30" s="50">
        <f>'[1]FARS-CONSO'!H360</f>
        <v>0</v>
      </c>
      <c r="I30" s="50">
        <f>'[1]FARS-CONSO'!I360</f>
        <v>0</v>
      </c>
      <c r="J30" s="50">
        <f>'[1]FARS-CONSO'!J360</f>
        <v>0</v>
      </c>
      <c r="K30" s="50">
        <f>'FAR No.1-A CONT '!K127</f>
        <v>0</v>
      </c>
      <c r="L30" s="50">
        <f>'FAR No.1-A CONT '!L127</f>
        <v>0</v>
      </c>
      <c r="M30" s="50">
        <f>'FAR No.1-A CONT '!M127</f>
        <v>0</v>
      </c>
      <c r="N30" s="50">
        <f>'FAR No.1-A CONT '!N127</f>
        <v>0</v>
      </c>
      <c r="O30" s="50">
        <f>'FAR No.1-A CONT '!O127</f>
        <v>0</v>
      </c>
      <c r="Q30" s="50">
        <f>'FAR No.1-A CONT '!Q127</f>
        <v>0</v>
      </c>
      <c r="R30" s="50">
        <f>'FAR No.1-A CONT '!P127</f>
        <v>0</v>
      </c>
      <c r="S30" s="50">
        <f>'FAR No.1-A CONT '!S127</f>
        <v>0</v>
      </c>
      <c r="T30" s="50">
        <f>'FAR No.1-A CONT '!T127</f>
        <v>0</v>
      </c>
      <c r="U30" s="50">
        <f>'FAR No.1-A CONT '!U127</f>
        <v>0</v>
      </c>
      <c r="V30" s="50">
        <f>SUM(R30:U30)</f>
        <v>0</v>
      </c>
      <c r="W30" s="50">
        <f t="shared" si="9"/>
        <v>0</v>
      </c>
      <c r="X30" s="50">
        <f t="shared" si="10"/>
        <v>0</v>
      </c>
      <c r="Y30" s="50">
        <f>'[1]FARS-CONSO'!Y360</f>
        <v>0</v>
      </c>
      <c r="Z30" s="50">
        <f>'[1]FARS-CONSO'!Z360</f>
        <v>0</v>
      </c>
    </row>
    <row r="31" spans="1:26" ht="14.25" customHeight="1" thickBot="1">
      <c r="A31" s="45"/>
      <c r="B31" s="46"/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301">
        <f t="shared" ref="M31" si="13">M29+M27</f>
        <v>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4.25" customHeight="1">
      <c r="A32" s="45"/>
      <c r="B32" s="46"/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4.25" customHeight="1">
      <c r="A33" s="45"/>
      <c r="B33" s="46"/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.75">
      <c r="A34" s="45"/>
      <c r="B34" s="46"/>
      <c r="C34" s="46" t="s">
        <v>342</v>
      </c>
      <c r="D34" s="47"/>
      <c r="E34" s="48">
        <f>SUM(E35:E38)</f>
        <v>0</v>
      </c>
      <c r="F34" s="48">
        <f t="shared" ref="F34:Z34" si="14">SUM(F35:F38)</f>
        <v>0</v>
      </c>
      <c r="G34" s="48">
        <f t="shared" si="14"/>
        <v>0</v>
      </c>
      <c r="H34" s="48">
        <f t="shared" si="14"/>
        <v>0</v>
      </c>
      <c r="I34" s="48">
        <f t="shared" si="14"/>
        <v>0</v>
      </c>
      <c r="J34" s="48">
        <f t="shared" si="14"/>
        <v>0</v>
      </c>
      <c r="K34" s="48">
        <f t="shared" si="14"/>
        <v>0</v>
      </c>
      <c r="L34" s="48">
        <f t="shared" si="14"/>
        <v>0</v>
      </c>
      <c r="M34" s="48">
        <f t="shared" si="14"/>
        <v>25446900.579999998</v>
      </c>
      <c r="N34" s="48">
        <f t="shared" si="14"/>
        <v>37665001.32</v>
      </c>
      <c r="O34" s="48">
        <f t="shared" si="14"/>
        <v>0</v>
      </c>
      <c r="P34" s="48">
        <f t="shared" si="14"/>
        <v>0</v>
      </c>
      <c r="Q34" s="48">
        <f t="shared" si="14"/>
        <v>63111901.899999991</v>
      </c>
      <c r="R34" s="48">
        <f t="shared" si="14"/>
        <v>24262126.509999987</v>
      </c>
      <c r="S34" s="48">
        <f t="shared" si="14"/>
        <v>13442928.470000001</v>
      </c>
      <c r="T34" s="48">
        <f t="shared" si="14"/>
        <v>0</v>
      </c>
      <c r="U34" s="48">
        <f t="shared" si="14"/>
        <v>0</v>
      </c>
      <c r="V34" s="48">
        <f t="shared" si="14"/>
        <v>37705054.979999989</v>
      </c>
      <c r="W34" s="48">
        <f t="shared" si="14"/>
        <v>0</v>
      </c>
      <c r="X34" s="48">
        <f t="shared" si="14"/>
        <v>-63111901.899999991</v>
      </c>
      <c r="Y34" s="48">
        <f t="shared" si="14"/>
        <v>0</v>
      </c>
      <c r="Z34" s="48">
        <f t="shared" si="14"/>
        <v>0</v>
      </c>
    </row>
    <row r="35" spans="1:26">
      <c r="A35" s="40"/>
      <c r="C35" s="49" t="s">
        <v>39</v>
      </c>
      <c r="D35" s="39"/>
      <c r="E35" s="50"/>
      <c r="F35" s="50"/>
      <c r="G35" s="50"/>
      <c r="H35" s="50"/>
      <c r="I35" s="50"/>
      <c r="J35" s="50"/>
      <c r="K35" s="50">
        <f>K42+K49</f>
        <v>0</v>
      </c>
      <c r="L35" s="50">
        <f>H35+I35+J35+K35</f>
        <v>0</v>
      </c>
      <c r="M35" s="50">
        <f>M42+M49</f>
        <v>0</v>
      </c>
      <c r="N35" s="50">
        <f>N42+N49</f>
        <v>0</v>
      </c>
      <c r="O35" s="50">
        <f>O42+O49</f>
        <v>0</v>
      </c>
      <c r="P35" s="50">
        <f>P42+P49</f>
        <v>0</v>
      </c>
      <c r="Q35" s="50">
        <f>SUM(M35:P35)</f>
        <v>0</v>
      </c>
      <c r="R35" s="50">
        <f>R42+R49</f>
        <v>0</v>
      </c>
      <c r="S35" s="50">
        <f>S42+S49</f>
        <v>0</v>
      </c>
      <c r="T35" s="50">
        <f>T42+T49</f>
        <v>0</v>
      </c>
      <c r="U35" s="50">
        <f>U42+U49</f>
        <v>0</v>
      </c>
      <c r="V35" s="50">
        <f>SUM(R35:U35)</f>
        <v>0</v>
      </c>
      <c r="W35" s="50">
        <f t="shared" ref="W35" si="15">G35-L35</f>
        <v>0</v>
      </c>
      <c r="X35" s="50">
        <f t="shared" ref="X35" si="16">L35-Q35</f>
        <v>0</v>
      </c>
      <c r="Y35" s="50">
        <f>Y42+Y49</f>
        <v>0</v>
      </c>
      <c r="Z35" s="50">
        <f>Z42+Z49</f>
        <v>0</v>
      </c>
    </row>
    <row r="36" spans="1:26">
      <c r="A36" s="40"/>
      <c r="C36" s="49" t="s">
        <v>40</v>
      </c>
      <c r="D36" s="39"/>
      <c r="E36" s="50"/>
      <c r="F36" s="50"/>
      <c r="G36" s="50"/>
      <c r="H36" s="50"/>
      <c r="I36" s="50"/>
      <c r="J36" s="50"/>
      <c r="K36" s="50">
        <f>'FAR No.1-A CONT '!K213</f>
        <v>0</v>
      </c>
      <c r="L36" s="50">
        <f t="shared" ref="L36:L38" si="17">H36+I36+J36+K36</f>
        <v>0</v>
      </c>
      <c r="M36" s="50">
        <f>'FAR No.1-A CONT '!M213</f>
        <v>25446900.579999998</v>
      </c>
      <c r="N36" s="50">
        <f>'FAR No.1-A CONT '!N213</f>
        <v>37665001.32</v>
      </c>
      <c r="O36" s="50">
        <f>'FAR No.1-A CONT '!O213</f>
        <v>0</v>
      </c>
      <c r="P36" s="50">
        <f>'FAR No.1-A CONT '!P213</f>
        <v>0</v>
      </c>
      <c r="Q36" s="50">
        <f>'FAR No.1-A CONT '!Q213</f>
        <v>63111901.899999991</v>
      </c>
      <c r="R36" s="50">
        <f>'FAR No.1-A CONT '!R213</f>
        <v>24262126.509999987</v>
      </c>
      <c r="S36" s="50">
        <f>'FAR No.1-A CONT '!S213</f>
        <v>13442928.470000001</v>
      </c>
      <c r="T36" s="50">
        <f>'FAR No.1-A CONT '!T213</f>
        <v>0</v>
      </c>
      <c r="U36" s="50">
        <f>'FAR No.1-A CONT '!U213</f>
        <v>0</v>
      </c>
      <c r="V36" s="50">
        <f t="shared" ref="V36:V37" si="18">SUM(R36:U36)</f>
        <v>37705054.979999989</v>
      </c>
      <c r="W36" s="50">
        <f t="shared" ref="W36:W39" si="19">G36-L36</f>
        <v>0</v>
      </c>
      <c r="X36" s="50">
        <f t="shared" ref="X36:X39" si="20">L36-Q36</f>
        <v>-63111901.899999991</v>
      </c>
      <c r="Y36" s="50">
        <f t="shared" ref="Y36:Z38" si="21">Y43+Y50</f>
        <v>0</v>
      </c>
      <c r="Z36" s="50">
        <f t="shared" si="21"/>
        <v>0</v>
      </c>
    </row>
    <row r="37" spans="1:26">
      <c r="A37" s="40"/>
      <c r="C37" s="49" t="s">
        <v>41</v>
      </c>
      <c r="D37" s="3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f t="shared" ref="Q37:Q38" si="22">SUM(M37:P37)</f>
        <v>0</v>
      </c>
      <c r="R37" s="50">
        <f>R44+R51</f>
        <v>0</v>
      </c>
      <c r="S37" s="50"/>
      <c r="T37" s="50"/>
      <c r="U37" s="50"/>
      <c r="V37" s="50">
        <f t="shared" si="18"/>
        <v>0</v>
      </c>
      <c r="W37" s="50">
        <f t="shared" si="19"/>
        <v>0</v>
      </c>
      <c r="X37" s="50">
        <f t="shared" si="20"/>
        <v>0</v>
      </c>
      <c r="Y37" s="50">
        <f t="shared" si="21"/>
        <v>0</v>
      </c>
      <c r="Z37" s="50">
        <f t="shared" si="21"/>
        <v>0</v>
      </c>
    </row>
    <row r="38" spans="1:26">
      <c r="A38" s="40"/>
      <c r="C38" s="49" t="s">
        <v>42</v>
      </c>
      <c r="D38" s="39"/>
      <c r="E38" s="50"/>
      <c r="F38" s="50"/>
      <c r="G38" s="50"/>
      <c r="H38" s="50"/>
      <c r="I38" s="50"/>
      <c r="J38" s="50"/>
      <c r="K38" s="50">
        <f>'FAR No.1-A CONT '!K248</f>
        <v>0</v>
      </c>
      <c r="L38" s="50">
        <f t="shared" si="17"/>
        <v>0</v>
      </c>
      <c r="M38" s="50">
        <f>'FAR No.1-A CONT '!M248</f>
        <v>0</v>
      </c>
      <c r="N38" s="50">
        <f>'FAR No.1-A CONT '!N248</f>
        <v>0</v>
      </c>
      <c r="O38" s="50">
        <f>'FAR No.1-A CONT '!O248</f>
        <v>0</v>
      </c>
      <c r="P38" s="50">
        <f>'FAR No.1-A CONT '!P248</f>
        <v>0</v>
      </c>
      <c r="Q38" s="50">
        <f t="shared" si="22"/>
        <v>0</v>
      </c>
      <c r="R38" s="50">
        <f>'FAR No.1-A CONT '!R248</f>
        <v>0</v>
      </c>
      <c r="S38" s="50">
        <f>'FAR No.1-A CONT '!S248</f>
        <v>0</v>
      </c>
      <c r="T38" s="50">
        <f>'FAR No.1-A CONT '!T248</f>
        <v>0</v>
      </c>
      <c r="U38" s="50">
        <f>'FAR No.1-A CONT '!U248</f>
        <v>0</v>
      </c>
      <c r="V38" s="50">
        <f>'FAR No.1-A CONT '!V248</f>
        <v>0</v>
      </c>
      <c r="W38" s="50">
        <f t="shared" si="19"/>
        <v>0</v>
      </c>
      <c r="X38" s="50">
        <f t="shared" si="20"/>
        <v>0</v>
      </c>
      <c r="Y38" s="50">
        <f t="shared" si="21"/>
        <v>0</v>
      </c>
      <c r="Z38" s="50">
        <f t="shared" si="21"/>
        <v>0</v>
      </c>
    </row>
    <row r="39" spans="1:26" ht="15.75">
      <c r="A39" s="45"/>
      <c r="B39" s="46"/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0">
        <f t="shared" si="19"/>
        <v>0</v>
      </c>
      <c r="X39" s="50">
        <f t="shared" si="20"/>
        <v>0</v>
      </c>
      <c r="Y39" s="52"/>
      <c r="Z39" s="52"/>
    </row>
    <row r="40" spans="1:26" ht="15.75">
      <c r="A40" s="45"/>
      <c r="B40" s="46"/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 hidden="1">
      <c r="A41" s="45"/>
      <c r="B41" s="46"/>
      <c r="C41" s="46" t="s">
        <v>46</v>
      </c>
      <c r="D41" s="47"/>
      <c r="E41" s="48">
        <f>SUM(E42:E45)</f>
        <v>0</v>
      </c>
      <c r="F41" s="48">
        <f t="shared" ref="F41:Z41" si="23">SUM(F42:F45)</f>
        <v>0</v>
      </c>
      <c r="G41" s="48">
        <f t="shared" si="23"/>
        <v>0</v>
      </c>
      <c r="H41" s="48"/>
      <c r="I41" s="48"/>
      <c r="J41" s="48"/>
      <c r="K41" s="48">
        <f t="shared" si="23"/>
        <v>0</v>
      </c>
      <c r="L41" s="48">
        <f t="shared" si="23"/>
        <v>0</v>
      </c>
      <c r="M41" s="48">
        <f t="shared" si="23"/>
        <v>0</v>
      </c>
      <c r="N41" s="48">
        <f t="shared" si="23"/>
        <v>0</v>
      </c>
      <c r="O41" s="48">
        <f t="shared" si="23"/>
        <v>0</v>
      </c>
      <c r="P41" s="48">
        <f t="shared" si="23"/>
        <v>0</v>
      </c>
      <c r="Q41" s="48">
        <f t="shared" si="23"/>
        <v>0</v>
      </c>
      <c r="R41" s="48">
        <f t="shared" si="23"/>
        <v>0</v>
      </c>
      <c r="S41" s="48">
        <f t="shared" si="23"/>
        <v>0</v>
      </c>
      <c r="T41" s="48">
        <f t="shared" si="23"/>
        <v>0</v>
      </c>
      <c r="U41" s="48">
        <f t="shared" si="23"/>
        <v>0</v>
      </c>
      <c r="V41" s="48">
        <f t="shared" si="23"/>
        <v>0</v>
      </c>
      <c r="W41" s="48">
        <f t="shared" si="23"/>
        <v>0</v>
      </c>
      <c r="X41" s="48">
        <f t="shared" si="23"/>
        <v>0</v>
      </c>
      <c r="Y41" s="48">
        <f t="shared" si="23"/>
        <v>0</v>
      </c>
      <c r="Z41" s="48">
        <f t="shared" si="23"/>
        <v>0</v>
      </c>
    </row>
    <row r="42" spans="1:26" hidden="1">
      <c r="A42" s="40"/>
      <c r="C42" s="49" t="s">
        <v>39</v>
      </c>
      <c r="D42" s="39"/>
      <c r="E42" s="50"/>
      <c r="F42" s="50"/>
      <c r="G42" s="50">
        <f>F42+E42</f>
        <v>0</v>
      </c>
      <c r="H42" s="50"/>
      <c r="I42" s="50"/>
      <c r="J42" s="50"/>
      <c r="K42" s="50"/>
      <c r="L42" s="50">
        <f>H42+I42+J42+K42</f>
        <v>0</v>
      </c>
      <c r="M42" s="50"/>
      <c r="N42" s="50"/>
      <c r="O42" s="50"/>
      <c r="P42" s="50"/>
      <c r="Q42" s="50">
        <f>SUM(M42:P42)</f>
        <v>0</v>
      </c>
      <c r="R42" s="50"/>
      <c r="S42" s="50"/>
      <c r="T42" s="50"/>
      <c r="U42" s="50"/>
      <c r="V42" s="50">
        <f>SUM(R42:U42)</f>
        <v>0</v>
      </c>
      <c r="W42" s="50"/>
      <c r="X42" s="50"/>
      <c r="Y42" s="50"/>
      <c r="Z42" s="50"/>
    </row>
    <row r="43" spans="1:26" hidden="1">
      <c r="A43" s="40"/>
      <c r="C43" s="49" t="s">
        <v>40</v>
      </c>
      <c r="D43" s="39"/>
      <c r="E43" s="50"/>
      <c r="F43" s="50">
        <f>'[1]FARS-CONSO'!F1553</f>
        <v>0</v>
      </c>
      <c r="G43" s="50">
        <f t="shared" ref="G43:G45" si="24">F43+E43</f>
        <v>0</v>
      </c>
      <c r="H43" s="50"/>
      <c r="I43" s="50"/>
      <c r="J43" s="50"/>
      <c r="K43" s="50"/>
      <c r="L43" s="50">
        <f t="shared" ref="L43:L45" si="25">H43+I43+J43+K43</f>
        <v>0</v>
      </c>
      <c r="M43" s="50">
        <f>'[1]FARS-CONSO'!M1553</f>
        <v>0</v>
      </c>
      <c r="N43" s="50">
        <f>'[1]FARS-CONSO'!N1553</f>
        <v>0</v>
      </c>
      <c r="O43" s="50"/>
      <c r="P43" s="50"/>
      <c r="Q43" s="50">
        <f t="shared" ref="Q43:Q45" si="26">SUM(M43:P43)</f>
        <v>0</v>
      </c>
      <c r="R43" s="50">
        <f>'[1]FARS-CONSO'!R1553</f>
        <v>0</v>
      </c>
      <c r="S43" s="50">
        <f>'[1]FARS-CONSO'!S1553</f>
        <v>0</v>
      </c>
      <c r="T43" s="50">
        <f>'[1]FARS-CONSO'!T1553</f>
        <v>0</v>
      </c>
      <c r="U43" s="50">
        <f>'[1]FARS-CONSO'!U1553</f>
        <v>0</v>
      </c>
      <c r="V43" s="50">
        <f t="shared" ref="V43:V45" si="27">SUM(R43:U43)</f>
        <v>0</v>
      </c>
      <c r="W43" s="50">
        <v>0</v>
      </c>
      <c r="X43" s="50">
        <f t="shared" ref="X43:X45" si="28">L43-Q43</f>
        <v>0</v>
      </c>
      <c r="Y43" s="50">
        <f>'[1]FARS-CONSO'!Y1553</f>
        <v>0</v>
      </c>
      <c r="Z43" s="50">
        <f>'[1]FARS-CONSO'!Z1553</f>
        <v>0</v>
      </c>
    </row>
    <row r="44" spans="1:26" hidden="1">
      <c r="A44" s="40"/>
      <c r="C44" s="49" t="s">
        <v>41</v>
      </c>
      <c r="D44" s="39"/>
      <c r="E44" s="50"/>
      <c r="F44" s="50"/>
      <c r="G44" s="50">
        <f t="shared" si="24"/>
        <v>0</v>
      </c>
      <c r="H44" s="50"/>
      <c r="I44" s="50"/>
      <c r="J44" s="50"/>
      <c r="K44" s="50"/>
      <c r="L44" s="50">
        <f t="shared" si="25"/>
        <v>0</v>
      </c>
      <c r="M44" s="50"/>
      <c r="N44" s="50"/>
      <c r="O44" s="50"/>
      <c r="P44" s="50"/>
      <c r="Q44" s="50">
        <f t="shared" si="26"/>
        <v>0</v>
      </c>
      <c r="R44" s="50"/>
      <c r="S44" s="50"/>
      <c r="T44" s="50"/>
      <c r="U44" s="50"/>
      <c r="V44" s="50">
        <f t="shared" si="27"/>
        <v>0</v>
      </c>
      <c r="W44" s="50">
        <f t="shared" ref="W44:W45" si="29">G44-L44</f>
        <v>0</v>
      </c>
      <c r="X44" s="50">
        <f t="shared" si="28"/>
        <v>0</v>
      </c>
      <c r="Y44" s="50"/>
      <c r="Z44" s="50"/>
    </row>
    <row r="45" spans="1:26" hidden="1">
      <c r="A45" s="40"/>
      <c r="C45" s="49" t="s">
        <v>42</v>
      </c>
      <c r="D45" s="39"/>
      <c r="E45" s="50"/>
      <c r="F45" s="50"/>
      <c r="G45" s="50">
        <f t="shared" si="24"/>
        <v>0</v>
      </c>
      <c r="H45" s="50"/>
      <c r="I45" s="50"/>
      <c r="J45" s="50"/>
      <c r="K45" s="50"/>
      <c r="L45" s="50">
        <f t="shared" si="25"/>
        <v>0</v>
      </c>
      <c r="M45" s="50"/>
      <c r="N45" s="50"/>
      <c r="O45" s="50"/>
      <c r="P45" s="50"/>
      <c r="Q45" s="50">
        <f t="shared" si="26"/>
        <v>0</v>
      </c>
      <c r="R45" s="50"/>
      <c r="S45" s="50"/>
      <c r="T45" s="50"/>
      <c r="U45" s="50"/>
      <c r="V45" s="50">
        <f t="shared" si="27"/>
        <v>0</v>
      </c>
      <c r="W45" s="50">
        <f t="shared" si="29"/>
        <v>0</v>
      </c>
      <c r="X45" s="50">
        <f t="shared" si="28"/>
        <v>0</v>
      </c>
      <c r="Y45" s="50"/>
      <c r="Z45" s="50"/>
    </row>
    <row r="46" spans="1:26" ht="15.75" hidden="1">
      <c r="A46" s="45"/>
      <c r="B46" s="46"/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5.75" hidden="1">
      <c r="A47" s="45"/>
      <c r="B47" s="46"/>
      <c r="C47" s="51"/>
      <c r="D47" s="47"/>
      <c r="E47" s="47"/>
      <c r="F47" s="47"/>
      <c r="G47" s="47"/>
      <c r="H47" s="47"/>
      <c r="I47" s="47"/>
      <c r="J47" s="47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 hidden="1">
      <c r="A48" s="45"/>
      <c r="B48" s="46"/>
      <c r="C48" s="46" t="s">
        <v>47</v>
      </c>
      <c r="D48" s="47"/>
      <c r="E48" s="48">
        <f>SUM(E49:E52)</f>
        <v>0</v>
      </c>
      <c r="F48" s="48">
        <f t="shared" ref="F48:Z48" si="30">SUM(F49:F52)</f>
        <v>0</v>
      </c>
      <c r="G48" s="48">
        <f t="shared" si="30"/>
        <v>0</v>
      </c>
      <c r="H48" s="48"/>
      <c r="I48" s="48"/>
      <c r="J48" s="48"/>
      <c r="K48" s="48">
        <f t="shared" si="30"/>
        <v>0</v>
      </c>
      <c r="L48" s="48">
        <f t="shared" si="30"/>
        <v>0</v>
      </c>
      <c r="M48" s="48">
        <f t="shared" si="30"/>
        <v>0</v>
      </c>
      <c r="N48" s="48">
        <f t="shared" si="30"/>
        <v>0</v>
      </c>
      <c r="O48" s="48">
        <f t="shared" si="30"/>
        <v>0</v>
      </c>
      <c r="P48" s="48">
        <f t="shared" si="30"/>
        <v>0</v>
      </c>
      <c r="Q48" s="48">
        <f t="shared" si="30"/>
        <v>0</v>
      </c>
      <c r="R48" s="48">
        <f t="shared" si="30"/>
        <v>0</v>
      </c>
      <c r="S48" s="48">
        <f t="shared" si="30"/>
        <v>0</v>
      </c>
      <c r="T48" s="48">
        <f t="shared" si="30"/>
        <v>0</v>
      </c>
      <c r="U48" s="48">
        <f t="shared" si="30"/>
        <v>0</v>
      </c>
      <c r="V48" s="48">
        <f t="shared" si="30"/>
        <v>0</v>
      </c>
      <c r="W48" s="48">
        <f t="shared" si="30"/>
        <v>0</v>
      </c>
      <c r="X48" s="48">
        <f t="shared" si="30"/>
        <v>0</v>
      </c>
      <c r="Y48" s="48">
        <f t="shared" si="30"/>
        <v>0</v>
      </c>
      <c r="Z48" s="48">
        <f t="shared" si="30"/>
        <v>0</v>
      </c>
    </row>
    <row r="49" spans="1:26" hidden="1">
      <c r="A49" s="40"/>
      <c r="C49" s="49" t="s">
        <v>39</v>
      </c>
      <c r="D49" s="39"/>
      <c r="E49" s="50"/>
      <c r="F49" s="50"/>
      <c r="G49" s="50">
        <f>F49+E49</f>
        <v>0</v>
      </c>
      <c r="H49" s="50"/>
      <c r="I49" s="50"/>
      <c r="J49" s="50"/>
      <c r="K49" s="50"/>
      <c r="L49" s="50">
        <f>H49+I49+J49+K49</f>
        <v>0</v>
      </c>
      <c r="M49" s="50"/>
      <c r="N49" s="50"/>
      <c r="O49" s="50"/>
      <c r="P49" s="50"/>
      <c r="Q49" s="50">
        <f>SUM(M49:P49)</f>
        <v>0</v>
      </c>
      <c r="R49" s="50"/>
      <c r="S49" s="50"/>
      <c r="T49" s="50"/>
      <c r="U49" s="50"/>
      <c r="V49" s="50">
        <f>SUM(R49:U49)</f>
        <v>0</v>
      </c>
      <c r="W49" s="50"/>
      <c r="X49" s="50"/>
      <c r="Y49" s="50"/>
      <c r="Z49" s="50"/>
    </row>
    <row r="50" spans="1:26" hidden="1">
      <c r="A50" s="40"/>
      <c r="C50" s="49" t="s">
        <v>40</v>
      </c>
      <c r="D50" s="39"/>
      <c r="E50" s="50"/>
      <c r="F50" s="50"/>
      <c r="G50" s="50">
        <f t="shared" ref="G50:G52" si="31">F50+E50</f>
        <v>0</v>
      </c>
      <c r="H50" s="50"/>
      <c r="I50" s="50"/>
      <c r="J50" s="50"/>
      <c r="K50" s="50"/>
      <c r="L50" s="50">
        <f t="shared" ref="L50:L52" si="32">H50+I50+J50+K50</f>
        <v>0</v>
      </c>
      <c r="M50" s="50"/>
      <c r="N50" s="50"/>
      <c r="O50" s="50"/>
      <c r="P50" s="50"/>
      <c r="Q50" s="50">
        <f t="shared" ref="Q50:Q52" si="33">SUM(M50:P50)</f>
        <v>0</v>
      </c>
      <c r="R50" s="50"/>
      <c r="S50" s="50"/>
      <c r="T50" s="50"/>
      <c r="U50" s="50"/>
      <c r="V50" s="50">
        <f t="shared" ref="V50:V52" si="34">SUM(R50:U50)</f>
        <v>0</v>
      </c>
      <c r="W50" s="50">
        <v>0</v>
      </c>
      <c r="X50" s="50">
        <f t="shared" ref="X50:X52" si="35">L50-Q50</f>
        <v>0</v>
      </c>
      <c r="Y50" s="50"/>
      <c r="Z50" s="50"/>
    </row>
    <row r="51" spans="1:26" hidden="1">
      <c r="A51" s="40"/>
      <c r="C51" s="49" t="s">
        <v>41</v>
      </c>
      <c r="D51" s="39"/>
      <c r="E51" s="50"/>
      <c r="F51" s="50"/>
      <c r="G51" s="50">
        <f t="shared" si="31"/>
        <v>0</v>
      </c>
      <c r="H51" s="50"/>
      <c r="I51" s="50"/>
      <c r="J51" s="50"/>
      <c r="K51" s="50"/>
      <c r="L51" s="50">
        <f t="shared" si="32"/>
        <v>0</v>
      </c>
      <c r="M51" s="50"/>
      <c r="N51" s="50"/>
      <c r="O51" s="50"/>
      <c r="P51" s="50"/>
      <c r="Q51" s="50">
        <f t="shared" si="33"/>
        <v>0</v>
      </c>
      <c r="R51" s="50"/>
      <c r="S51" s="50"/>
      <c r="T51" s="50"/>
      <c r="U51" s="50"/>
      <c r="V51" s="50">
        <f t="shared" si="34"/>
        <v>0</v>
      </c>
      <c r="W51" s="50">
        <f t="shared" ref="W51:W52" si="36">G51-L51</f>
        <v>0</v>
      </c>
      <c r="X51" s="50">
        <f t="shared" si="35"/>
        <v>0</v>
      </c>
      <c r="Y51" s="50"/>
      <c r="Z51" s="50"/>
    </row>
    <row r="52" spans="1:26" hidden="1">
      <c r="A52" s="40"/>
      <c r="C52" s="49" t="s">
        <v>42</v>
      </c>
      <c r="D52" s="39"/>
      <c r="E52" s="50"/>
      <c r="F52" s="50"/>
      <c r="G52" s="50">
        <f t="shared" si="31"/>
        <v>0</v>
      </c>
      <c r="H52" s="50"/>
      <c r="I52" s="50"/>
      <c r="J52" s="50"/>
      <c r="K52" s="50"/>
      <c r="L52" s="50">
        <f t="shared" si="32"/>
        <v>0</v>
      </c>
      <c r="M52" s="50"/>
      <c r="N52" s="50"/>
      <c r="O52" s="50">
        <f>+'[1]FARS-CONSO'!O1763</f>
        <v>0</v>
      </c>
      <c r="P52" s="50"/>
      <c r="Q52" s="50">
        <f t="shared" si="33"/>
        <v>0</v>
      </c>
      <c r="R52" s="50"/>
      <c r="S52" s="50"/>
      <c r="T52" s="50"/>
      <c r="U52" s="50"/>
      <c r="V52" s="50">
        <f t="shared" si="34"/>
        <v>0</v>
      </c>
      <c r="W52" s="50">
        <f t="shared" si="36"/>
        <v>0</v>
      </c>
      <c r="X52" s="50">
        <f t="shared" si="35"/>
        <v>0</v>
      </c>
      <c r="Y52" s="50"/>
      <c r="Z52" s="50"/>
    </row>
    <row r="53" spans="1:26" ht="15.75" hidden="1">
      <c r="A53" s="45"/>
      <c r="B53" s="46"/>
      <c r="C53" s="51"/>
      <c r="D53" s="47"/>
      <c r="E53" s="47"/>
      <c r="F53" s="47"/>
      <c r="G53" s="47"/>
      <c r="H53" s="47"/>
      <c r="I53" s="47"/>
      <c r="J53" s="47"/>
      <c r="K53" s="47"/>
      <c r="L53" s="47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.75" hidden="1">
      <c r="A54" s="45"/>
      <c r="B54" s="46"/>
      <c r="C54" s="51"/>
      <c r="D54" s="47"/>
      <c r="E54" s="47"/>
      <c r="F54" s="47"/>
      <c r="G54" s="47"/>
      <c r="H54" s="47"/>
      <c r="I54" s="47"/>
      <c r="J54" s="47"/>
      <c r="K54" s="47"/>
      <c r="L54" s="47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.75" hidden="1">
      <c r="A55" s="45"/>
      <c r="B55" s="46"/>
      <c r="C55" s="46" t="s">
        <v>48</v>
      </c>
      <c r="D55" s="47"/>
      <c r="E55" s="48">
        <f>SUM(E56:E59)</f>
        <v>0</v>
      </c>
      <c r="F55" s="48">
        <f t="shared" ref="F55:Z55" si="37">SUM(F56:F59)</f>
        <v>0</v>
      </c>
      <c r="G55" s="48">
        <f t="shared" si="37"/>
        <v>0</v>
      </c>
      <c r="H55" s="48"/>
      <c r="I55" s="48"/>
      <c r="J55" s="48"/>
      <c r="K55" s="48">
        <f t="shared" si="37"/>
        <v>0</v>
      </c>
      <c r="L55" s="48">
        <f t="shared" si="37"/>
        <v>0</v>
      </c>
      <c r="M55" s="48">
        <f t="shared" si="37"/>
        <v>0</v>
      </c>
      <c r="N55" s="48">
        <f t="shared" si="37"/>
        <v>0</v>
      </c>
      <c r="O55" s="48">
        <f t="shared" si="37"/>
        <v>0</v>
      </c>
      <c r="P55" s="48">
        <f t="shared" si="37"/>
        <v>0</v>
      </c>
      <c r="Q55" s="48">
        <f t="shared" si="37"/>
        <v>0</v>
      </c>
      <c r="R55" s="48">
        <f t="shared" si="37"/>
        <v>0</v>
      </c>
      <c r="S55" s="48">
        <f t="shared" si="37"/>
        <v>0</v>
      </c>
      <c r="T55" s="48">
        <f t="shared" si="37"/>
        <v>0</v>
      </c>
      <c r="U55" s="48">
        <f t="shared" si="37"/>
        <v>0</v>
      </c>
      <c r="V55" s="48">
        <f t="shared" si="37"/>
        <v>0</v>
      </c>
      <c r="W55" s="48">
        <f t="shared" si="37"/>
        <v>0</v>
      </c>
      <c r="X55" s="48">
        <f t="shared" si="37"/>
        <v>0</v>
      </c>
      <c r="Y55" s="48">
        <f t="shared" si="37"/>
        <v>0</v>
      </c>
      <c r="Z55" s="48">
        <f t="shared" si="37"/>
        <v>0</v>
      </c>
    </row>
    <row r="56" spans="1:26" hidden="1">
      <c r="A56" s="40"/>
      <c r="C56" s="49" t="s">
        <v>39</v>
      </c>
      <c r="D56" s="39"/>
      <c r="E56" s="50">
        <f>E63+E70</f>
        <v>0</v>
      </c>
      <c r="F56" s="50">
        <f>F63+F70</f>
        <v>0</v>
      </c>
      <c r="G56" s="50">
        <f>F56+E56</f>
        <v>0</v>
      </c>
      <c r="H56" s="50"/>
      <c r="I56" s="50"/>
      <c r="J56" s="50"/>
      <c r="K56" s="50">
        <f t="shared" ref="K56:K59" si="38">K63+K70</f>
        <v>0</v>
      </c>
      <c r="L56" s="50">
        <f>H56+I56+J56+K56</f>
        <v>0</v>
      </c>
      <c r="M56" s="50">
        <f t="shared" ref="M56:P59" si="39">M63+M70</f>
        <v>0</v>
      </c>
      <c r="N56" s="50">
        <f t="shared" si="39"/>
        <v>0</v>
      </c>
      <c r="O56" s="50">
        <f t="shared" si="39"/>
        <v>0</v>
      </c>
      <c r="P56" s="50">
        <f t="shared" si="39"/>
        <v>0</v>
      </c>
      <c r="Q56" s="50">
        <f>SUM(M56:P56)</f>
        <v>0</v>
      </c>
      <c r="R56" s="50">
        <f t="shared" ref="R56:U59" si="40">R63+R70</f>
        <v>0</v>
      </c>
      <c r="S56" s="50">
        <f t="shared" si="40"/>
        <v>0</v>
      </c>
      <c r="T56" s="50">
        <f t="shared" si="40"/>
        <v>0</v>
      </c>
      <c r="U56" s="50">
        <f t="shared" si="40"/>
        <v>0</v>
      </c>
      <c r="V56" s="50">
        <f>SUM(R56:U56)</f>
        <v>0</v>
      </c>
      <c r="W56" s="50">
        <f t="shared" ref="W56:Z59" si="41">W63+W70</f>
        <v>0</v>
      </c>
      <c r="X56" s="50">
        <f t="shared" si="41"/>
        <v>0</v>
      </c>
      <c r="Y56" s="50">
        <f>Y63+Y70</f>
        <v>0</v>
      </c>
      <c r="Z56" s="50">
        <f>Z63+Z70</f>
        <v>0</v>
      </c>
    </row>
    <row r="57" spans="1:26" hidden="1">
      <c r="A57" s="40"/>
      <c r="C57" s="49" t="s">
        <v>40</v>
      </c>
      <c r="D57" s="39"/>
      <c r="E57" s="50"/>
      <c r="F57" s="50">
        <f t="shared" ref="E57:F59" si="42">F64+F71</f>
        <v>0</v>
      </c>
      <c r="G57" s="50">
        <f t="shared" ref="G57:G59" si="43">F57+E57</f>
        <v>0</v>
      </c>
      <c r="H57" s="50"/>
      <c r="I57" s="50"/>
      <c r="J57" s="50"/>
      <c r="K57" s="50"/>
      <c r="L57" s="50">
        <f t="shared" ref="L57:L59" si="44">H57+I57+J57+K57</f>
        <v>0</v>
      </c>
      <c r="M57" s="50">
        <f t="shared" si="39"/>
        <v>0</v>
      </c>
      <c r="N57" s="50">
        <f t="shared" si="39"/>
        <v>0</v>
      </c>
      <c r="O57" s="50"/>
      <c r="P57" s="50"/>
      <c r="Q57" s="50">
        <f t="shared" ref="Q57:Q59" si="45">SUM(M57:P57)</f>
        <v>0</v>
      </c>
      <c r="R57" s="50">
        <f t="shared" si="40"/>
        <v>0</v>
      </c>
      <c r="S57" s="50">
        <f t="shared" si="40"/>
        <v>0</v>
      </c>
      <c r="T57" s="50">
        <f t="shared" si="40"/>
        <v>0</v>
      </c>
      <c r="U57" s="50">
        <f t="shared" si="40"/>
        <v>0</v>
      </c>
      <c r="V57" s="50">
        <f t="shared" ref="V57:V59" si="46">SUM(R57:U57)</f>
        <v>0</v>
      </c>
      <c r="W57" s="50">
        <f t="shared" si="41"/>
        <v>0</v>
      </c>
      <c r="X57" s="50"/>
      <c r="Y57" s="50">
        <f t="shared" si="41"/>
        <v>0</v>
      </c>
      <c r="Z57" s="50">
        <f t="shared" si="41"/>
        <v>0</v>
      </c>
    </row>
    <row r="58" spans="1:26" hidden="1">
      <c r="A58" s="40"/>
      <c r="C58" s="49" t="s">
        <v>41</v>
      </c>
      <c r="D58" s="39"/>
      <c r="E58" s="50">
        <f t="shared" si="42"/>
        <v>0</v>
      </c>
      <c r="F58" s="50">
        <f t="shared" si="42"/>
        <v>0</v>
      </c>
      <c r="G58" s="50">
        <f t="shared" si="43"/>
        <v>0</v>
      </c>
      <c r="H58" s="50"/>
      <c r="I58" s="50"/>
      <c r="J58" s="50"/>
      <c r="K58" s="50"/>
      <c r="L58" s="50">
        <f t="shared" si="44"/>
        <v>0</v>
      </c>
      <c r="M58" s="50">
        <f t="shared" si="39"/>
        <v>0</v>
      </c>
      <c r="N58" s="50">
        <f t="shared" si="39"/>
        <v>0</v>
      </c>
      <c r="O58" s="50">
        <f t="shared" si="39"/>
        <v>0</v>
      </c>
      <c r="P58" s="50">
        <f t="shared" si="39"/>
        <v>0</v>
      </c>
      <c r="Q58" s="50">
        <f t="shared" si="45"/>
        <v>0</v>
      </c>
      <c r="R58" s="50">
        <f t="shared" si="40"/>
        <v>0</v>
      </c>
      <c r="S58" s="50">
        <f t="shared" si="40"/>
        <v>0</v>
      </c>
      <c r="T58" s="50">
        <f t="shared" si="40"/>
        <v>0</v>
      </c>
      <c r="U58" s="50">
        <f t="shared" si="40"/>
        <v>0</v>
      </c>
      <c r="V58" s="50">
        <f t="shared" si="46"/>
        <v>0</v>
      </c>
      <c r="W58" s="50">
        <f t="shared" si="41"/>
        <v>0</v>
      </c>
      <c r="X58" s="50">
        <f t="shared" si="41"/>
        <v>0</v>
      </c>
      <c r="Y58" s="50">
        <f t="shared" si="41"/>
        <v>0</v>
      </c>
      <c r="Z58" s="50">
        <f t="shared" si="41"/>
        <v>0</v>
      </c>
    </row>
    <row r="59" spans="1:26" hidden="1">
      <c r="A59" s="120"/>
      <c r="B59" s="121"/>
      <c r="C59" s="152" t="s">
        <v>42</v>
      </c>
      <c r="D59" s="153"/>
      <c r="E59" s="114">
        <f t="shared" si="42"/>
        <v>0</v>
      </c>
      <c r="F59" s="114">
        <f t="shared" si="42"/>
        <v>0</v>
      </c>
      <c r="G59" s="114">
        <f t="shared" si="43"/>
        <v>0</v>
      </c>
      <c r="H59" s="114"/>
      <c r="I59" s="114"/>
      <c r="J59" s="114"/>
      <c r="K59" s="114">
        <f t="shared" si="38"/>
        <v>0</v>
      </c>
      <c r="L59" s="114">
        <f t="shared" si="44"/>
        <v>0</v>
      </c>
      <c r="M59" s="114">
        <f t="shared" si="39"/>
        <v>0</v>
      </c>
      <c r="N59" s="114">
        <f t="shared" si="39"/>
        <v>0</v>
      </c>
      <c r="O59" s="114">
        <f t="shared" si="39"/>
        <v>0</v>
      </c>
      <c r="P59" s="114">
        <f t="shared" si="39"/>
        <v>0</v>
      </c>
      <c r="Q59" s="114">
        <f t="shared" si="45"/>
        <v>0</v>
      </c>
      <c r="R59" s="114">
        <f t="shared" si="40"/>
        <v>0</v>
      </c>
      <c r="S59" s="114">
        <f t="shared" si="40"/>
        <v>0</v>
      </c>
      <c r="T59" s="114">
        <f t="shared" si="40"/>
        <v>0</v>
      </c>
      <c r="U59" s="114">
        <f t="shared" si="40"/>
        <v>0</v>
      </c>
      <c r="V59" s="114">
        <f t="shared" si="46"/>
        <v>0</v>
      </c>
      <c r="W59" s="114">
        <f t="shared" si="41"/>
        <v>0</v>
      </c>
      <c r="X59" s="114">
        <f t="shared" si="41"/>
        <v>0</v>
      </c>
      <c r="Y59" s="114">
        <f t="shared" si="41"/>
        <v>0</v>
      </c>
      <c r="Z59" s="114">
        <f t="shared" si="41"/>
        <v>0</v>
      </c>
    </row>
    <row r="60" spans="1:26" ht="15.75" hidden="1">
      <c r="A60" s="45"/>
      <c r="B60" s="46"/>
      <c r="C60" s="51"/>
      <c r="D60" s="47"/>
      <c r="E60" s="47"/>
      <c r="F60" s="47"/>
      <c r="G60" s="47"/>
      <c r="H60" s="47"/>
      <c r="I60" s="47"/>
      <c r="J60" s="47"/>
      <c r="K60" s="47"/>
      <c r="L60" s="47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5.75" hidden="1">
      <c r="A61" s="45"/>
      <c r="B61" s="46"/>
      <c r="C61" s="51"/>
      <c r="D61" s="47"/>
      <c r="E61" s="47"/>
      <c r="F61" s="47"/>
      <c r="G61" s="47"/>
      <c r="H61" s="47"/>
      <c r="I61" s="47"/>
      <c r="J61" s="47"/>
      <c r="K61" s="47"/>
      <c r="L61" s="47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.75" hidden="1">
      <c r="A62" s="45"/>
      <c r="B62" s="46"/>
      <c r="C62" s="46" t="s">
        <v>43</v>
      </c>
      <c r="D62" s="47"/>
      <c r="E62" s="48">
        <f>SUM(E63:E66)</f>
        <v>0</v>
      </c>
      <c r="F62" s="48">
        <f t="shared" ref="F62:Z62" si="47">SUM(F63:F66)</f>
        <v>0</v>
      </c>
      <c r="G62" s="48">
        <f t="shared" si="47"/>
        <v>0</v>
      </c>
      <c r="H62" s="48"/>
      <c r="I62" s="48"/>
      <c r="J62" s="48"/>
      <c r="K62" s="48">
        <f t="shared" si="47"/>
        <v>0</v>
      </c>
      <c r="L62" s="48">
        <f t="shared" si="47"/>
        <v>0</v>
      </c>
      <c r="M62" s="48">
        <f t="shared" si="47"/>
        <v>0</v>
      </c>
      <c r="N62" s="48">
        <f t="shared" si="47"/>
        <v>0</v>
      </c>
      <c r="O62" s="48">
        <f t="shared" si="47"/>
        <v>0</v>
      </c>
      <c r="P62" s="48">
        <f t="shared" si="47"/>
        <v>0</v>
      </c>
      <c r="Q62" s="48">
        <f t="shared" si="47"/>
        <v>0</v>
      </c>
      <c r="R62" s="48">
        <f t="shared" si="47"/>
        <v>0</v>
      </c>
      <c r="S62" s="48">
        <f t="shared" si="47"/>
        <v>0</v>
      </c>
      <c r="T62" s="48">
        <f t="shared" si="47"/>
        <v>0</v>
      </c>
      <c r="U62" s="48">
        <f t="shared" si="47"/>
        <v>0</v>
      </c>
      <c r="V62" s="48">
        <f t="shared" si="47"/>
        <v>0</v>
      </c>
      <c r="W62" s="48">
        <f t="shared" si="47"/>
        <v>0</v>
      </c>
      <c r="X62" s="48">
        <f t="shared" si="47"/>
        <v>0</v>
      </c>
      <c r="Y62" s="48">
        <f t="shared" si="47"/>
        <v>0</v>
      </c>
      <c r="Z62" s="48">
        <f t="shared" si="47"/>
        <v>0</v>
      </c>
    </row>
    <row r="63" spans="1:26" hidden="1">
      <c r="A63" s="40"/>
      <c r="C63" s="49" t="s">
        <v>39</v>
      </c>
      <c r="D63" s="39"/>
      <c r="E63" s="50"/>
      <c r="F63" s="50"/>
      <c r="G63" s="50">
        <f>F63+E63</f>
        <v>0</v>
      </c>
      <c r="H63" s="50"/>
      <c r="I63" s="50"/>
      <c r="J63" s="50"/>
      <c r="K63" s="50"/>
      <c r="L63" s="50">
        <f>H63+I63+J63+K63</f>
        <v>0</v>
      </c>
      <c r="M63" s="50"/>
      <c r="N63" s="50"/>
      <c r="O63" s="50"/>
      <c r="P63" s="50"/>
      <c r="Q63" s="50">
        <f>SUM(M63:P63)</f>
        <v>0</v>
      </c>
      <c r="R63" s="50"/>
      <c r="S63" s="50"/>
      <c r="T63" s="50"/>
      <c r="U63" s="50"/>
      <c r="V63" s="50">
        <f>SUM(R63:U63)</f>
        <v>0</v>
      </c>
      <c r="W63" s="50"/>
      <c r="X63" s="50"/>
      <c r="Y63" s="50"/>
      <c r="Z63" s="50"/>
    </row>
    <row r="64" spans="1:26" hidden="1">
      <c r="A64" s="40"/>
      <c r="C64" s="49" t="s">
        <v>40</v>
      </c>
      <c r="D64" s="39"/>
      <c r="E64" s="50"/>
      <c r="F64" s="50">
        <f>'[1]FARS-CONSO'!F2078</f>
        <v>0</v>
      </c>
      <c r="G64" s="50">
        <f t="shared" ref="G64:G66" si="48">F64+E64</f>
        <v>0</v>
      </c>
      <c r="H64" s="50"/>
      <c r="I64" s="50"/>
      <c r="J64" s="50"/>
      <c r="K64" s="50"/>
      <c r="L64" s="50">
        <f t="shared" ref="L64:L66" si="49">H64+I64+J64+K64</f>
        <v>0</v>
      </c>
      <c r="M64" s="50">
        <f>'[1]FARS-CONSO'!M2078</f>
        <v>0</v>
      </c>
      <c r="N64" s="50">
        <f>'[1]FARS-CONSO'!N2078</f>
        <v>0</v>
      </c>
      <c r="O64" s="50"/>
      <c r="P64" s="50"/>
      <c r="Q64" s="50">
        <f t="shared" ref="Q64:Q66" si="50">SUM(M64:P64)</f>
        <v>0</v>
      </c>
      <c r="R64" s="50">
        <f>'[1]FARS-CONSO'!R2078</f>
        <v>0</v>
      </c>
      <c r="S64" s="50">
        <f>'[1]FARS-CONSO'!S2078</f>
        <v>0</v>
      </c>
      <c r="T64" s="50">
        <f>'[1]FARS-CONSO'!T2078</f>
        <v>0</v>
      </c>
      <c r="U64" s="50">
        <f>'[1]FARS-CONSO'!U2078</f>
        <v>0</v>
      </c>
      <c r="V64" s="50">
        <f t="shared" ref="V64:V66" si="51">SUM(R64:U64)</f>
        <v>0</v>
      </c>
      <c r="W64" s="50">
        <f t="shared" ref="W64:W66" si="52">G64-L64</f>
        <v>0</v>
      </c>
      <c r="X64" s="50">
        <f t="shared" ref="X64:X66" si="53">L64-Q64</f>
        <v>0</v>
      </c>
      <c r="Y64" s="50">
        <f>'[1]FARS-CONSO'!Y2078</f>
        <v>0</v>
      </c>
      <c r="Z64" s="50">
        <f>'[1]FARS-CONSO'!Z2078</f>
        <v>0</v>
      </c>
    </row>
    <row r="65" spans="1:28" hidden="1">
      <c r="A65" s="40"/>
      <c r="C65" s="49" t="s">
        <v>41</v>
      </c>
      <c r="D65" s="39"/>
      <c r="E65" s="50"/>
      <c r="F65" s="50"/>
      <c r="G65" s="50">
        <f t="shared" si="48"/>
        <v>0</v>
      </c>
      <c r="H65" s="50"/>
      <c r="I65" s="50"/>
      <c r="J65" s="50"/>
      <c r="K65" s="50"/>
      <c r="L65" s="50">
        <f t="shared" si="49"/>
        <v>0</v>
      </c>
      <c r="M65" s="50"/>
      <c r="N65" s="50"/>
      <c r="O65" s="50"/>
      <c r="P65" s="50"/>
      <c r="Q65" s="50">
        <f t="shared" si="50"/>
        <v>0</v>
      </c>
      <c r="R65" s="50"/>
      <c r="S65" s="50"/>
      <c r="T65" s="50"/>
      <c r="U65" s="50"/>
      <c r="V65" s="50">
        <f t="shared" si="51"/>
        <v>0</v>
      </c>
      <c r="W65" s="50">
        <f t="shared" si="52"/>
        <v>0</v>
      </c>
      <c r="X65" s="50">
        <f t="shared" si="53"/>
        <v>0</v>
      </c>
      <c r="Y65" s="50"/>
      <c r="Z65" s="50"/>
    </row>
    <row r="66" spans="1:28" hidden="1">
      <c r="A66" s="40"/>
      <c r="C66" s="49" t="s">
        <v>42</v>
      </c>
      <c r="D66" s="39"/>
      <c r="E66" s="50">
        <f>'[1]FARS-CONSO'!E2113</f>
        <v>0</v>
      </c>
      <c r="F66" s="50">
        <f>'[1]FARS-CONSO'!F2113</f>
        <v>0</v>
      </c>
      <c r="G66" s="50">
        <f t="shared" si="48"/>
        <v>0</v>
      </c>
      <c r="H66" s="50"/>
      <c r="I66" s="50"/>
      <c r="J66" s="50"/>
      <c r="K66" s="50">
        <f>'[1]FARS-CONSO'!K2113</f>
        <v>0</v>
      </c>
      <c r="L66" s="50">
        <f t="shared" si="49"/>
        <v>0</v>
      </c>
      <c r="M66" s="50">
        <f>'[1]FARS-CONSO'!M2113</f>
        <v>0</v>
      </c>
      <c r="N66" s="50">
        <f>'[1]FARS-CONSO'!N2113</f>
        <v>0</v>
      </c>
      <c r="O66" s="50">
        <f>'[1]FARS-CONSO'!O2113</f>
        <v>0</v>
      </c>
      <c r="P66" s="50">
        <f>'[1]FARS-CONSO'!P2113</f>
        <v>0</v>
      </c>
      <c r="Q66" s="50">
        <f t="shared" si="50"/>
        <v>0</v>
      </c>
      <c r="R66" s="50">
        <f>'[1]FARS-CONSO'!R2113</f>
        <v>0</v>
      </c>
      <c r="S66" s="50">
        <f>'[1]FARS-CONSO'!S2113</f>
        <v>0</v>
      </c>
      <c r="T66" s="50">
        <f>'[1]FARS-CONSO'!T2113</f>
        <v>0</v>
      </c>
      <c r="U66" s="50">
        <f>'[1]FARS-CONSO'!U2113</f>
        <v>0</v>
      </c>
      <c r="V66" s="50">
        <f t="shared" si="51"/>
        <v>0</v>
      </c>
      <c r="W66" s="50">
        <f t="shared" si="52"/>
        <v>0</v>
      </c>
      <c r="X66" s="50">
        <f t="shared" si="53"/>
        <v>0</v>
      </c>
      <c r="Y66" s="50">
        <f>'[1]FARS-CONSO'!Y2113</f>
        <v>0</v>
      </c>
      <c r="Z66" s="50">
        <f>'[1]FARS-CONSO'!Z2113</f>
        <v>0</v>
      </c>
    </row>
    <row r="67" spans="1:28" ht="15.75" hidden="1">
      <c r="A67" s="45"/>
      <c r="B67" s="46"/>
      <c r="C67" s="51"/>
      <c r="D67" s="47"/>
      <c r="E67" s="47"/>
      <c r="F67" s="47"/>
      <c r="G67" s="47"/>
      <c r="H67" s="47"/>
      <c r="I67" s="47"/>
      <c r="J67" s="47"/>
      <c r="K67" s="47"/>
      <c r="L67" s="47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8" ht="15.75" hidden="1">
      <c r="A68" s="45"/>
      <c r="B68" s="46"/>
      <c r="C68" s="51"/>
      <c r="D68" s="47"/>
      <c r="E68" s="47"/>
      <c r="F68" s="47"/>
      <c r="G68" s="47"/>
      <c r="H68" s="47"/>
      <c r="I68" s="47"/>
      <c r="J68" s="47"/>
      <c r="K68" s="47"/>
      <c r="L68" s="47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8" ht="15.75" hidden="1">
      <c r="A69" s="45"/>
      <c r="B69" s="46"/>
      <c r="C69" s="46" t="s">
        <v>44</v>
      </c>
      <c r="D69" s="47"/>
      <c r="E69" s="48">
        <f>SUM(E70:E73)</f>
        <v>0</v>
      </c>
      <c r="F69" s="48">
        <f t="shared" ref="F69:Z69" si="54">SUM(F70:F73)</f>
        <v>0</v>
      </c>
      <c r="G69" s="48">
        <f t="shared" si="54"/>
        <v>0</v>
      </c>
      <c r="H69" s="48"/>
      <c r="I69" s="48"/>
      <c r="J69" s="48"/>
      <c r="K69" s="48">
        <f t="shared" si="54"/>
        <v>0</v>
      </c>
      <c r="L69" s="48">
        <f t="shared" si="54"/>
        <v>0</v>
      </c>
      <c r="M69" s="48">
        <f t="shared" si="54"/>
        <v>0</v>
      </c>
      <c r="N69" s="48">
        <f t="shared" si="54"/>
        <v>0</v>
      </c>
      <c r="O69" s="48">
        <f t="shared" si="54"/>
        <v>0</v>
      </c>
      <c r="P69" s="48">
        <f t="shared" si="54"/>
        <v>0</v>
      </c>
      <c r="Q69" s="48">
        <f t="shared" si="54"/>
        <v>0</v>
      </c>
      <c r="R69" s="48">
        <f t="shared" si="54"/>
        <v>0</v>
      </c>
      <c r="S69" s="48">
        <f t="shared" si="54"/>
        <v>0</v>
      </c>
      <c r="T69" s="48">
        <f t="shared" si="54"/>
        <v>0</v>
      </c>
      <c r="U69" s="48">
        <f t="shared" si="54"/>
        <v>0</v>
      </c>
      <c r="V69" s="48">
        <f t="shared" si="54"/>
        <v>0</v>
      </c>
      <c r="W69" s="48">
        <f t="shared" si="54"/>
        <v>0</v>
      </c>
      <c r="X69" s="48">
        <f t="shared" si="54"/>
        <v>0</v>
      </c>
      <c r="Y69" s="48">
        <f t="shared" si="54"/>
        <v>0</v>
      </c>
      <c r="Z69" s="48">
        <f t="shared" si="54"/>
        <v>0</v>
      </c>
    </row>
    <row r="70" spans="1:28" hidden="1">
      <c r="A70" s="40"/>
      <c r="C70" s="49" t="s">
        <v>39</v>
      </c>
      <c r="D70" s="39"/>
      <c r="E70" s="50"/>
      <c r="F70" s="50"/>
      <c r="G70" s="50">
        <f>F70+E70</f>
        <v>0</v>
      </c>
      <c r="H70" s="50"/>
      <c r="I70" s="50"/>
      <c r="J70" s="50"/>
      <c r="K70" s="50"/>
      <c r="L70" s="50">
        <f>H70+I70+J70+K70</f>
        <v>0</v>
      </c>
      <c r="M70" s="50"/>
      <c r="N70" s="50"/>
      <c r="O70" s="50"/>
      <c r="P70" s="50"/>
      <c r="Q70" s="50">
        <f>SUM(M70:P70)</f>
        <v>0</v>
      </c>
      <c r="R70" s="50"/>
      <c r="S70" s="50"/>
      <c r="T70" s="50"/>
      <c r="U70" s="50"/>
      <c r="V70" s="50">
        <f>SUM(R70:U70)</f>
        <v>0</v>
      </c>
      <c r="W70" s="50"/>
      <c r="X70" s="50"/>
      <c r="Y70" s="50"/>
      <c r="Z70" s="50"/>
    </row>
    <row r="71" spans="1:28" hidden="1">
      <c r="A71" s="40"/>
      <c r="C71" s="49" t="s">
        <v>40</v>
      </c>
      <c r="D71" s="39"/>
      <c r="E71" s="50"/>
      <c r="F71" s="50"/>
      <c r="G71" s="50">
        <f t="shared" ref="G71:G73" si="55">F71+E71</f>
        <v>0</v>
      </c>
      <c r="H71" s="50"/>
      <c r="I71" s="50"/>
      <c r="J71" s="50"/>
      <c r="K71" s="50"/>
      <c r="L71" s="50">
        <f t="shared" ref="L71:L73" si="56">H71+I71+J71+K71</f>
        <v>0</v>
      </c>
      <c r="M71" s="50"/>
      <c r="N71" s="50"/>
      <c r="O71" s="50"/>
      <c r="P71" s="50"/>
      <c r="Q71" s="50">
        <f t="shared" ref="Q71:Q73" si="57">SUM(M71:P71)</f>
        <v>0</v>
      </c>
      <c r="R71" s="50"/>
      <c r="S71" s="50"/>
      <c r="T71" s="50"/>
      <c r="U71" s="50"/>
      <c r="V71" s="50">
        <f t="shared" ref="V71:V73" si="58">SUM(R71:U71)</f>
        <v>0</v>
      </c>
      <c r="W71" s="50">
        <f t="shared" ref="W71:W73" si="59">G71-L71</f>
        <v>0</v>
      </c>
      <c r="X71" s="50">
        <f t="shared" ref="X71:X73" si="60">L71-Q71</f>
        <v>0</v>
      </c>
      <c r="Y71" s="50"/>
      <c r="Z71" s="50"/>
    </row>
    <row r="72" spans="1:28" hidden="1">
      <c r="A72" s="40"/>
      <c r="C72" s="49" t="s">
        <v>41</v>
      </c>
      <c r="D72" s="39"/>
      <c r="E72" s="50"/>
      <c r="F72" s="50"/>
      <c r="G72" s="50">
        <f t="shared" si="55"/>
        <v>0</v>
      </c>
      <c r="H72" s="50"/>
      <c r="I72" s="50"/>
      <c r="J72" s="50"/>
      <c r="K72" s="50"/>
      <c r="L72" s="50">
        <f t="shared" si="56"/>
        <v>0</v>
      </c>
      <c r="M72" s="50"/>
      <c r="N72" s="50"/>
      <c r="O72" s="50"/>
      <c r="P72" s="50"/>
      <c r="Q72" s="50">
        <f t="shared" si="57"/>
        <v>0</v>
      </c>
      <c r="R72" s="50"/>
      <c r="S72" s="50"/>
      <c r="T72" s="50"/>
      <c r="U72" s="50"/>
      <c r="V72" s="50">
        <f t="shared" si="58"/>
        <v>0</v>
      </c>
      <c r="W72" s="50">
        <f t="shared" si="59"/>
        <v>0</v>
      </c>
      <c r="X72" s="50">
        <f t="shared" si="60"/>
        <v>0</v>
      </c>
      <c r="Y72" s="50"/>
      <c r="Z72" s="50"/>
    </row>
    <row r="73" spans="1:28" hidden="1">
      <c r="A73" s="40"/>
      <c r="C73" s="49" t="s">
        <v>42</v>
      </c>
      <c r="D73" s="39"/>
      <c r="E73" s="50"/>
      <c r="F73" s="50"/>
      <c r="G73" s="50">
        <f t="shared" si="55"/>
        <v>0</v>
      </c>
      <c r="H73" s="50"/>
      <c r="I73" s="50"/>
      <c r="J73" s="50"/>
      <c r="K73" s="50"/>
      <c r="L73" s="50">
        <f t="shared" si="56"/>
        <v>0</v>
      </c>
      <c r="M73" s="50"/>
      <c r="N73" s="50"/>
      <c r="O73" s="50"/>
      <c r="P73" s="50"/>
      <c r="Q73" s="50">
        <f t="shared" si="57"/>
        <v>0</v>
      </c>
      <c r="R73" s="50"/>
      <c r="S73" s="50"/>
      <c r="T73" s="50"/>
      <c r="U73" s="50"/>
      <c r="V73" s="50">
        <f t="shared" si="58"/>
        <v>0</v>
      </c>
      <c r="W73" s="50">
        <f t="shared" si="59"/>
        <v>0</v>
      </c>
      <c r="X73" s="50">
        <f t="shared" si="60"/>
        <v>0</v>
      </c>
      <c r="Y73" s="50"/>
      <c r="Z73" s="50"/>
    </row>
    <row r="74" spans="1:28" ht="15.75" hidden="1">
      <c r="A74" s="53" t="s">
        <v>49</v>
      </c>
      <c r="B74" s="54"/>
      <c r="C74" s="41"/>
      <c r="D74" s="39"/>
      <c r="E74" s="39"/>
      <c r="F74" s="39"/>
      <c r="G74" s="39"/>
      <c r="H74" s="39"/>
      <c r="I74" s="39"/>
      <c r="J74" s="39"/>
      <c r="K74" s="39"/>
      <c r="L74" s="39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5"/>
      <c r="AB74" s="55"/>
    </row>
    <row r="75" spans="1:28" ht="15.75" hidden="1">
      <c r="A75" s="56"/>
      <c r="C75" s="41"/>
      <c r="D75" s="39"/>
      <c r="E75" s="39"/>
      <c r="F75" s="39"/>
      <c r="G75" s="39"/>
      <c r="H75" s="39"/>
      <c r="I75" s="39"/>
      <c r="J75" s="39"/>
      <c r="K75" s="39"/>
      <c r="L75" s="39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5"/>
      <c r="AB75" s="55"/>
    </row>
    <row r="76" spans="1:28" hidden="1">
      <c r="A76" s="57"/>
      <c r="B76" s="58" t="s">
        <v>50</v>
      </c>
      <c r="C76" s="41"/>
      <c r="D76" s="39"/>
      <c r="E76" s="39"/>
      <c r="F76" s="39"/>
      <c r="G76" s="39"/>
      <c r="H76" s="39"/>
      <c r="I76" s="39"/>
      <c r="J76" s="39"/>
      <c r="K76" s="39"/>
      <c r="L76" s="39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5"/>
      <c r="AB76" s="55"/>
    </row>
    <row r="77" spans="1:28" hidden="1">
      <c r="A77" s="57"/>
      <c r="B77" s="59"/>
      <c r="C77" s="60" t="s">
        <v>51</v>
      </c>
      <c r="D77" s="61" t="s">
        <v>52</v>
      </c>
      <c r="E77" s="61"/>
      <c r="F77" s="61"/>
      <c r="G77" s="61"/>
      <c r="H77" s="61"/>
      <c r="I77" s="61"/>
      <c r="J77" s="61"/>
      <c r="K77" s="61"/>
      <c r="L77" s="61"/>
      <c r="M77" s="50" t="e">
        <f>#REF!+#REF!</f>
        <v>#REF!</v>
      </c>
      <c r="N77" s="50" t="e">
        <f>#REF!+#REF!</f>
        <v>#REF!</v>
      </c>
      <c r="O77" s="50" t="e">
        <f>#REF!+#REF!</f>
        <v>#REF!</v>
      </c>
      <c r="P77" s="50" t="e">
        <f>#REF!+#REF!</f>
        <v>#REF!</v>
      </c>
      <c r="Q77" s="62" t="e">
        <f>SUM(M77:P77)</f>
        <v>#REF!</v>
      </c>
      <c r="R77" s="62"/>
      <c r="S77" s="62"/>
      <c r="T77" s="62"/>
      <c r="U77" s="62"/>
      <c r="V77" s="62"/>
      <c r="W77" s="62"/>
      <c r="X77" s="62" t="e">
        <f>Q77-V77</f>
        <v>#REF!</v>
      </c>
      <c r="Y77" s="62"/>
      <c r="Z77" s="62"/>
      <c r="AA77" s="55"/>
      <c r="AB77" s="55"/>
    </row>
    <row r="78" spans="1:28" hidden="1">
      <c r="A78" s="57"/>
      <c r="B78" s="59"/>
      <c r="C78" s="60" t="s">
        <v>53</v>
      </c>
      <c r="D78" s="61" t="s">
        <v>54</v>
      </c>
      <c r="E78" s="61"/>
      <c r="F78" s="61"/>
      <c r="G78" s="61"/>
      <c r="H78" s="61"/>
      <c r="I78" s="61"/>
      <c r="J78" s="61"/>
      <c r="K78" s="61"/>
      <c r="L78" s="61"/>
      <c r="M78" s="50" t="e">
        <f>#REF!+#REF!</f>
        <v>#REF!</v>
      </c>
      <c r="N78" s="50" t="e">
        <f>#REF!+#REF!</f>
        <v>#REF!</v>
      </c>
      <c r="O78" s="50" t="e">
        <f>#REF!+#REF!</f>
        <v>#REF!</v>
      </c>
      <c r="P78" s="50" t="e">
        <f>#REF!+#REF!</f>
        <v>#REF!</v>
      </c>
      <c r="Q78" s="62" t="e">
        <f t="shared" ref="Q78:Q125" si="61">SUM(M78:P78)</f>
        <v>#REF!</v>
      </c>
      <c r="R78" s="62"/>
      <c r="S78" s="62"/>
      <c r="T78" s="62"/>
      <c r="U78" s="62"/>
      <c r="V78" s="62"/>
      <c r="W78" s="62"/>
      <c r="X78" s="62" t="e">
        <f t="shared" ref="X78:X125" si="62">Q78-V78</f>
        <v>#REF!</v>
      </c>
      <c r="Y78" s="52"/>
      <c r="Z78" s="52"/>
      <c r="AA78" s="55"/>
      <c r="AB78" s="55"/>
    </row>
    <row r="79" spans="1:28" hidden="1">
      <c r="A79" s="57"/>
      <c r="B79" s="58" t="s">
        <v>55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50"/>
      <c r="N79" s="50"/>
      <c r="O79" s="50"/>
      <c r="P79" s="50"/>
      <c r="Q79" s="62">
        <f t="shared" si="61"/>
        <v>0</v>
      </c>
      <c r="R79" s="62"/>
      <c r="S79" s="62"/>
      <c r="T79" s="62"/>
      <c r="U79" s="62"/>
      <c r="V79" s="62"/>
      <c r="W79" s="62"/>
      <c r="X79" s="62">
        <f t="shared" si="62"/>
        <v>0</v>
      </c>
      <c r="Y79" s="52"/>
      <c r="Z79" s="52"/>
      <c r="AA79" s="55"/>
      <c r="AB79" s="55"/>
    </row>
    <row r="80" spans="1:28" hidden="1">
      <c r="A80" s="57"/>
      <c r="B80" s="59"/>
      <c r="C80" s="60" t="s">
        <v>56</v>
      </c>
      <c r="D80" s="61" t="s">
        <v>57</v>
      </c>
      <c r="E80" s="61"/>
      <c r="F80" s="61"/>
      <c r="G80" s="61"/>
      <c r="H80" s="61"/>
      <c r="I80" s="61"/>
      <c r="J80" s="61"/>
      <c r="K80" s="61"/>
      <c r="L80" s="61"/>
      <c r="M80" s="50" t="e">
        <f>#REF!+#REF!</f>
        <v>#REF!</v>
      </c>
      <c r="N80" s="50" t="e">
        <f>#REF!+#REF!</f>
        <v>#REF!</v>
      </c>
      <c r="O80" s="50" t="e">
        <f>#REF!+#REF!</f>
        <v>#REF!</v>
      </c>
      <c r="P80" s="50" t="e">
        <f>#REF!+#REF!</f>
        <v>#REF!</v>
      </c>
      <c r="Q80" s="62" t="e">
        <f t="shared" si="61"/>
        <v>#REF!</v>
      </c>
      <c r="R80" s="62"/>
      <c r="S80" s="62"/>
      <c r="T80" s="62"/>
      <c r="U80" s="62"/>
      <c r="V80" s="62"/>
      <c r="W80" s="62"/>
      <c r="X80" s="62" t="e">
        <f t="shared" si="62"/>
        <v>#REF!</v>
      </c>
      <c r="Y80" s="52"/>
      <c r="Z80" s="52"/>
      <c r="AA80" s="55"/>
      <c r="AB80" s="55"/>
    </row>
    <row r="81" spans="1:28" ht="13.9" hidden="1" customHeight="1">
      <c r="A81" s="57"/>
      <c r="B81" s="59"/>
      <c r="C81" s="60" t="s">
        <v>58</v>
      </c>
      <c r="D81" s="61" t="s">
        <v>59</v>
      </c>
      <c r="E81" s="61"/>
      <c r="F81" s="61"/>
      <c r="G81" s="61"/>
      <c r="H81" s="61"/>
      <c r="I81" s="61"/>
      <c r="J81" s="61"/>
      <c r="K81" s="61"/>
      <c r="L81" s="61"/>
      <c r="M81" s="50" t="e">
        <f>#REF!+#REF!</f>
        <v>#REF!</v>
      </c>
      <c r="N81" s="50" t="e">
        <f>#REF!+#REF!</f>
        <v>#REF!</v>
      </c>
      <c r="O81" s="50" t="e">
        <f>#REF!+#REF!</f>
        <v>#REF!</v>
      </c>
      <c r="P81" s="50" t="e">
        <f>#REF!+#REF!</f>
        <v>#REF!</v>
      </c>
      <c r="Q81" s="62" t="e">
        <f t="shared" si="61"/>
        <v>#REF!</v>
      </c>
      <c r="R81" s="62"/>
      <c r="S81" s="62"/>
      <c r="T81" s="62"/>
      <c r="U81" s="62"/>
      <c r="V81" s="62"/>
      <c r="W81" s="62"/>
      <c r="X81" s="62" t="e">
        <f t="shared" si="62"/>
        <v>#REF!</v>
      </c>
      <c r="Y81" s="52"/>
      <c r="Z81" s="52"/>
      <c r="AA81" s="55"/>
      <c r="AB81" s="55"/>
    </row>
    <row r="82" spans="1:28" hidden="1">
      <c r="A82" s="57"/>
      <c r="B82" s="59"/>
      <c r="C82" s="60" t="s">
        <v>60</v>
      </c>
      <c r="D82" s="61" t="s">
        <v>61</v>
      </c>
      <c r="E82" s="61"/>
      <c r="F82" s="61"/>
      <c r="G82" s="61"/>
      <c r="H82" s="61"/>
      <c r="I82" s="61"/>
      <c r="J82" s="61"/>
      <c r="K82" s="61"/>
      <c r="L82" s="61"/>
      <c r="M82" s="50" t="e">
        <f>#REF!+#REF!</f>
        <v>#REF!</v>
      </c>
      <c r="N82" s="50" t="e">
        <f>#REF!+#REF!</f>
        <v>#REF!</v>
      </c>
      <c r="O82" s="50" t="e">
        <f>#REF!+#REF!</f>
        <v>#REF!</v>
      </c>
      <c r="P82" s="50" t="e">
        <f>#REF!+#REF!</f>
        <v>#REF!</v>
      </c>
      <c r="Q82" s="62" t="e">
        <f t="shared" si="61"/>
        <v>#REF!</v>
      </c>
      <c r="R82" s="62"/>
      <c r="S82" s="62"/>
      <c r="T82" s="62"/>
      <c r="U82" s="62"/>
      <c r="V82" s="62"/>
      <c r="W82" s="62"/>
      <c r="X82" s="62" t="e">
        <f t="shared" si="62"/>
        <v>#REF!</v>
      </c>
      <c r="Y82" s="52"/>
      <c r="Z82" s="52"/>
      <c r="AA82" s="55"/>
      <c r="AB82" s="55"/>
    </row>
    <row r="83" spans="1:28" hidden="1">
      <c r="A83" s="57"/>
      <c r="B83" s="58" t="s">
        <v>62</v>
      </c>
      <c r="C83" s="60"/>
      <c r="D83" s="61" t="s">
        <v>63</v>
      </c>
      <c r="E83" s="61"/>
      <c r="F83" s="61"/>
      <c r="G83" s="61"/>
      <c r="H83" s="61"/>
      <c r="I83" s="61"/>
      <c r="J83" s="61"/>
      <c r="K83" s="61"/>
      <c r="L83" s="61"/>
      <c r="M83" s="50" t="e">
        <f>#REF!+#REF!</f>
        <v>#REF!</v>
      </c>
      <c r="N83" s="50" t="e">
        <f>#REF!+#REF!</f>
        <v>#REF!</v>
      </c>
      <c r="O83" s="50" t="e">
        <f>#REF!+#REF!</f>
        <v>#REF!</v>
      </c>
      <c r="P83" s="50" t="e">
        <f>#REF!+#REF!</f>
        <v>#REF!</v>
      </c>
      <c r="Q83" s="62" t="e">
        <f t="shared" si="61"/>
        <v>#REF!</v>
      </c>
      <c r="R83" s="62"/>
      <c r="S83" s="62"/>
      <c r="T83" s="62"/>
      <c r="U83" s="62"/>
      <c r="V83" s="62"/>
      <c r="W83" s="62"/>
      <c r="X83" s="62" t="e">
        <f t="shared" si="62"/>
        <v>#REF!</v>
      </c>
      <c r="Y83" s="52"/>
      <c r="Z83" s="52"/>
      <c r="AA83" s="55"/>
      <c r="AB83" s="55"/>
    </row>
    <row r="84" spans="1:28" hidden="1">
      <c r="A84" s="57"/>
      <c r="B84" s="58" t="s">
        <v>64</v>
      </c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50"/>
      <c r="N84" s="50"/>
      <c r="O84" s="50"/>
      <c r="P84" s="50"/>
      <c r="Q84" s="62">
        <f t="shared" si="61"/>
        <v>0</v>
      </c>
      <c r="R84" s="62"/>
      <c r="S84" s="62"/>
      <c r="T84" s="62"/>
      <c r="U84" s="62"/>
      <c r="V84" s="62"/>
      <c r="W84" s="62"/>
      <c r="X84" s="62">
        <f t="shared" si="62"/>
        <v>0</v>
      </c>
      <c r="Y84" s="52"/>
      <c r="Z84" s="52"/>
      <c r="AA84" s="55"/>
      <c r="AB84" s="55"/>
    </row>
    <row r="85" spans="1:28" hidden="1">
      <c r="A85" s="57"/>
      <c r="B85" s="58"/>
      <c r="C85" s="63" t="s">
        <v>65</v>
      </c>
      <c r="D85" s="61" t="s">
        <v>66</v>
      </c>
      <c r="E85" s="61"/>
      <c r="F85" s="61"/>
      <c r="G85" s="61"/>
      <c r="H85" s="61"/>
      <c r="I85" s="61"/>
      <c r="J85" s="61"/>
      <c r="K85" s="61"/>
      <c r="L85" s="61"/>
      <c r="M85" s="50" t="e">
        <f>#REF!+#REF!</f>
        <v>#REF!</v>
      </c>
      <c r="N85" s="50" t="e">
        <f>#REF!+#REF!</f>
        <v>#REF!</v>
      </c>
      <c r="O85" s="50" t="e">
        <f>#REF!+#REF!</f>
        <v>#REF!</v>
      </c>
      <c r="P85" s="50" t="e">
        <f>#REF!+#REF!</f>
        <v>#REF!</v>
      </c>
      <c r="Q85" s="62" t="e">
        <f t="shared" si="61"/>
        <v>#REF!</v>
      </c>
      <c r="R85" s="62"/>
      <c r="S85" s="62"/>
      <c r="T85" s="62"/>
      <c r="U85" s="62"/>
      <c r="V85" s="62"/>
      <c r="W85" s="62"/>
      <c r="X85" s="62" t="e">
        <f t="shared" si="62"/>
        <v>#REF!</v>
      </c>
      <c r="Y85" s="52"/>
      <c r="Z85" s="52"/>
      <c r="AA85" s="55"/>
      <c r="AB85" s="55"/>
    </row>
    <row r="86" spans="1:28" hidden="1">
      <c r="A86" s="57"/>
      <c r="B86" s="58"/>
      <c r="C86" s="63" t="s">
        <v>67</v>
      </c>
      <c r="D86" s="61" t="s">
        <v>68</v>
      </c>
      <c r="E86" s="61"/>
      <c r="F86" s="61"/>
      <c r="G86" s="61"/>
      <c r="H86" s="61"/>
      <c r="I86" s="61"/>
      <c r="J86" s="61"/>
      <c r="K86" s="61"/>
      <c r="L86" s="61"/>
      <c r="M86" s="50" t="e">
        <f>#REF!+#REF!</f>
        <v>#REF!</v>
      </c>
      <c r="N86" s="50" t="e">
        <f>#REF!+#REF!</f>
        <v>#REF!</v>
      </c>
      <c r="O86" s="50" t="e">
        <f>#REF!+#REF!</f>
        <v>#REF!</v>
      </c>
      <c r="P86" s="50" t="e">
        <f>#REF!+#REF!</f>
        <v>#REF!</v>
      </c>
      <c r="Q86" s="62" t="e">
        <f t="shared" si="61"/>
        <v>#REF!</v>
      </c>
      <c r="R86" s="62"/>
      <c r="S86" s="62"/>
      <c r="T86" s="62"/>
      <c r="U86" s="62"/>
      <c r="V86" s="62"/>
      <c r="W86" s="62"/>
      <c r="X86" s="62" t="e">
        <f t="shared" si="62"/>
        <v>#REF!</v>
      </c>
      <c r="Y86" s="52"/>
      <c r="Z86" s="52"/>
      <c r="AA86" s="55"/>
      <c r="AB86" s="55"/>
    </row>
    <row r="87" spans="1:28" hidden="1">
      <c r="A87" s="57"/>
      <c r="B87" s="58" t="s">
        <v>69</v>
      </c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50"/>
      <c r="N87" s="50"/>
      <c r="O87" s="50"/>
      <c r="P87" s="50"/>
      <c r="Q87" s="62">
        <f t="shared" si="61"/>
        <v>0</v>
      </c>
      <c r="R87" s="62"/>
      <c r="S87" s="62"/>
      <c r="T87" s="62"/>
      <c r="U87" s="62"/>
      <c r="V87" s="62"/>
      <c r="W87" s="62"/>
      <c r="X87" s="62">
        <f t="shared" si="62"/>
        <v>0</v>
      </c>
      <c r="Y87" s="52"/>
      <c r="Z87" s="52"/>
      <c r="AA87" s="55"/>
      <c r="AB87" s="55"/>
    </row>
    <row r="88" spans="1:28" hidden="1">
      <c r="A88" s="57"/>
      <c r="B88" s="58"/>
      <c r="C88" s="60" t="s">
        <v>70</v>
      </c>
      <c r="D88" s="61" t="s">
        <v>71</v>
      </c>
      <c r="E88" s="61"/>
      <c r="F88" s="61"/>
      <c r="G88" s="61"/>
      <c r="H88" s="61"/>
      <c r="I88" s="61"/>
      <c r="J88" s="61"/>
      <c r="K88" s="61"/>
      <c r="L88" s="61"/>
      <c r="M88" s="50" t="e">
        <f>#REF!+#REF!</f>
        <v>#REF!</v>
      </c>
      <c r="N88" s="50" t="e">
        <f>#REF!+#REF!</f>
        <v>#REF!</v>
      </c>
      <c r="O88" s="50" t="e">
        <f>#REF!+#REF!</f>
        <v>#REF!</v>
      </c>
      <c r="P88" s="50" t="e">
        <f>#REF!+#REF!</f>
        <v>#REF!</v>
      </c>
      <c r="Q88" s="62" t="e">
        <f t="shared" si="61"/>
        <v>#REF!</v>
      </c>
      <c r="R88" s="62"/>
      <c r="S88" s="62"/>
      <c r="T88" s="62"/>
      <c r="U88" s="62"/>
      <c r="V88" s="62"/>
      <c r="W88" s="62"/>
      <c r="X88" s="62" t="e">
        <f t="shared" si="62"/>
        <v>#REF!</v>
      </c>
      <c r="Y88" s="52"/>
      <c r="Z88" s="52"/>
      <c r="AA88" s="55"/>
      <c r="AB88" s="55"/>
    </row>
    <row r="89" spans="1:28" hidden="1">
      <c r="A89" s="57"/>
      <c r="B89" s="58"/>
      <c r="C89" s="63" t="s">
        <v>65</v>
      </c>
      <c r="D89" s="61" t="s">
        <v>72</v>
      </c>
      <c r="E89" s="61"/>
      <c r="F89" s="61"/>
      <c r="G89" s="61"/>
      <c r="H89" s="61"/>
      <c r="I89" s="61"/>
      <c r="J89" s="61"/>
      <c r="K89" s="61"/>
      <c r="L89" s="61"/>
      <c r="M89" s="50" t="e">
        <f>#REF!+#REF!</f>
        <v>#REF!</v>
      </c>
      <c r="N89" s="50" t="e">
        <f>#REF!+#REF!</f>
        <v>#REF!</v>
      </c>
      <c r="O89" s="50" t="e">
        <f>#REF!+#REF!</f>
        <v>#REF!</v>
      </c>
      <c r="P89" s="50" t="e">
        <f>#REF!+#REF!</f>
        <v>#REF!</v>
      </c>
      <c r="Q89" s="62" t="e">
        <f t="shared" si="61"/>
        <v>#REF!</v>
      </c>
      <c r="R89" s="62"/>
      <c r="S89" s="62"/>
      <c r="T89" s="62"/>
      <c r="U89" s="62"/>
      <c r="V89" s="62"/>
      <c r="W89" s="62"/>
      <c r="X89" s="62" t="e">
        <f t="shared" si="62"/>
        <v>#REF!</v>
      </c>
      <c r="Y89" s="52"/>
      <c r="Z89" s="52"/>
      <c r="AA89" s="55"/>
      <c r="AB89" s="55"/>
    </row>
    <row r="90" spans="1:28" hidden="1">
      <c r="A90" s="57"/>
      <c r="B90" s="58"/>
      <c r="C90" s="63" t="s">
        <v>67</v>
      </c>
      <c r="D90" s="61" t="s">
        <v>73</v>
      </c>
      <c r="E90" s="61"/>
      <c r="F90" s="61"/>
      <c r="G90" s="61"/>
      <c r="H90" s="61"/>
      <c r="I90" s="61"/>
      <c r="J90" s="61"/>
      <c r="K90" s="61"/>
      <c r="L90" s="61"/>
      <c r="M90" s="50" t="e">
        <f>#REF!+#REF!</f>
        <v>#REF!</v>
      </c>
      <c r="N90" s="50" t="e">
        <f>#REF!+#REF!</f>
        <v>#REF!</v>
      </c>
      <c r="O90" s="50" t="e">
        <f>#REF!+#REF!</f>
        <v>#REF!</v>
      </c>
      <c r="P90" s="50" t="e">
        <f>#REF!+#REF!</f>
        <v>#REF!</v>
      </c>
      <c r="Q90" s="62" t="e">
        <f t="shared" si="61"/>
        <v>#REF!</v>
      </c>
      <c r="R90" s="62"/>
      <c r="S90" s="62"/>
      <c r="T90" s="62"/>
      <c r="U90" s="62"/>
      <c r="V90" s="62"/>
      <c r="W90" s="62"/>
      <c r="X90" s="62" t="e">
        <f t="shared" si="62"/>
        <v>#REF!</v>
      </c>
      <c r="Y90" s="52"/>
      <c r="Z90" s="52"/>
      <c r="AA90" s="55"/>
      <c r="AB90" s="55"/>
    </row>
    <row r="91" spans="1:28" hidden="1">
      <c r="A91" s="57"/>
      <c r="B91" s="58" t="s">
        <v>74</v>
      </c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50"/>
      <c r="N91" s="50"/>
      <c r="O91" s="50"/>
      <c r="P91" s="50"/>
      <c r="Q91" s="62">
        <f t="shared" si="61"/>
        <v>0</v>
      </c>
      <c r="R91" s="62"/>
      <c r="S91" s="62"/>
      <c r="T91" s="62"/>
      <c r="U91" s="62"/>
      <c r="V91" s="62"/>
      <c r="W91" s="62"/>
      <c r="X91" s="62">
        <f t="shared" si="62"/>
        <v>0</v>
      </c>
      <c r="Y91" s="52"/>
      <c r="Z91" s="52"/>
      <c r="AA91" s="55"/>
      <c r="AB91" s="55"/>
    </row>
    <row r="92" spans="1:28" hidden="1">
      <c r="A92" s="57"/>
      <c r="B92" s="58"/>
      <c r="C92" s="60" t="s">
        <v>70</v>
      </c>
      <c r="D92" s="61" t="s">
        <v>75</v>
      </c>
      <c r="E92" s="61"/>
      <c r="F92" s="61"/>
      <c r="G92" s="61"/>
      <c r="H92" s="61"/>
      <c r="I92" s="61"/>
      <c r="J92" s="61"/>
      <c r="K92" s="61"/>
      <c r="L92" s="61"/>
      <c r="M92" s="50" t="e">
        <f>#REF!+#REF!</f>
        <v>#REF!</v>
      </c>
      <c r="N92" s="50" t="e">
        <f>#REF!+#REF!</f>
        <v>#REF!</v>
      </c>
      <c r="O92" s="50" t="e">
        <f>#REF!+#REF!</f>
        <v>#REF!</v>
      </c>
      <c r="P92" s="50" t="e">
        <f>#REF!+#REF!</f>
        <v>#REF!</v>
      </c>
      <c r="Q92" s="62" t="e">
        <f t="shared" si="61"/>
        <v>#REF!</v>
      </c>
      <c r="R92" s="62"/>
      <c r="S92" s="62"/>
      <c r="T92" s="62"/>
      <c r="U92" s="62"/>
      <c r="V92" s="62"/>
      <c r="W92" s="62"/>
      <c r="X92" s="62" t="e">
        <f t="shared" si="62"/>
        <v>#REF!</v>
      </c>
      <c r="Y92" s="52"/>
      <c r="Z92" s="52"/>
      <c r="AA92" s="55"/>
      <c r="AB92" s="55"/>
    </row>
    <row r="93" spans="1:28" hidden="1">
      <c r="A93" s="57"/>
      <c r="B93" s="58"/>
      <c r="C93" s="63" t="s">
        <v>65</v>
      </c>
      <c r="D93" s="61" t="s">
        <v>76</v>
      </c>
      <c r="E93" s="61"/>
      <c r="F93" s="61"/>
      <c r="G93" s="61"/>
      <c r="H93" s="61"/>
      <c r="I93" s="61"/>
      <c r="J93" s="61"/>
      <c r="K93" s="61"/>
      <c r="L93" s="61"/>
      <c r="M93" s="50" t="e">
        <f>#REF!+#REF!</f>
        <v>#REF!</v>
      </c>
      <c r="N93" s="50" t="e">
        <f>#REF!+#REF!</f>
        <v>#REF!</v>
      </c>
      <c r="O93" s="50" t="e">
        <f>#REF!+#REF!</f>
        <v>#REF!</v>
      </c>
      <c r="P93" s="50" t="e">
        <f>#REF!+#REF!</f>
        <v>#REF!</v>
      </c>
      <c r="Q93" s="62" t="e">
        <f t="shared" si="61"/>
        <v>#REF!</v>
      </c>
      <c r="R93" s="62"/>
      <c r="S93" s="62"/>
      <c r="T93" s="62"/>
      <c r="U93" s="62"/>
      <c r="V93" s="62"/>
      <c r="W93" s="62"/>
      <c r="X93" s="62" t="e">
        <f t="shared" si="62"/>
        <v>#REF!</v>
      </c>
      <c r="Y93" s="52"/>
      <c r="Z93" s="52"/>
      <c r="AA93" s="55"/>
      <c r="AB93" s="55"/>
    </row>
    <row r="94" spans="1:28" hidden="1">
      <c r="A94" s="57"/>
      <c r="B94" s="58"/>
      <c r="C94" s="63" t="s">
        <v>67</v>
      </c>
      <c r="D94" s="61" t="s">
        <v>77</v>
      </c>
      <c r="E94" s="61"/>
      <c r="F94" s="61"/>
      <c r="G94" s="61"/>
      <c r="H94" s="61"/>
      <c r="I94" s="61"/>
      <c r="J94" s="61"/>
      <c r="K94" s="61"/>
      <c r="L94" s="61"/>
      <c r="M94" s="50" t="e">
        <f>#REF!+#REF!</f>
        <v>#REF!</v>
      </c>
      <c r="N94" s="50" t="e">
        <f>#REF!+#REF!</f>
        <v>#REF!</v>
      </c>
      <c r="O94" s="50" t="e">
        <f>#REF!+#REF!</f>
        <v>#REF!</v>
      </c>
      <c r="P94" s="50" t="e">
        <f>#REF!+#REF!</f>
        <v>#REF!</v>
      </c>
      <c r="Q94" s="62" t="e">
        <f t="shared" si="61"/>
        <v>#REF!</v>
      </c>
      <c r="R94" s="62"/>
      <c r="S94" s="62"/>
      <c r="T94" s="62"/>
      <c r="U94" s="62"/>
      <c r="V94" s="62"/>
      <c r="W94" s="62"/>
      <c r="X94" s="62" t="e">
        <f t="shared" si="62"/>
        <v>#REF!</v>
      </c>
      <c r="Y94" s="52"/>
      <c r="Z94" s="52"/>
      <c r="AA94" s="55"/>
      <c r="AB94" s="55"/>
    </row>
    <row r="95" spans="1:28" hidden="1">
      <c r="A95" s="57"/>
      <c r="B95" s="58" t="s">
        <v>78</v>
      </c>
      <c r="C95" s="60"/>
      <c r="D95" s="61" t="s">
        <v>79</v>
      </c>
      <c r="E95" s="61"/>
      <c r="F95" s="61"/>
      <c r="G95" s="61"/>
      <c r="H95" s="61"/>
      <c r="I95" s="61"/>
      <c r="J95" s="61"/>
      <c r="K95" s="61"/>
      <c r="L95" s="61"/>
      <c r="M95" s="50" t="e">
        <f>#REF!+#REF!</f>
        <v>#REF!</v>
      </c>
      <c r="N95" s="50" t="e">
        <f>#REF!+#REF!</f>
        <v>#REF!</v>
      </c>
      <c r="O95" s="50" t="e">
        <f>#REF!+#REF!</f>
        <v>#REF!</v>
      </c>
      <c r="P95" s="50" t="e">
        <f>#REF!+#REF!</f>
        <v>#REF!</v>
      </c>
      <c r="Q95" s="62" t="e">
        <f t="shared" si="61"/>
        <v>#REF!</v>
      </c>
      <c r="R95" s="62"/>
      <c r="S95" s="62"/>
      <c r="T95" s="62"/>
      <c r="U95" s="62"/>
      <c r="V95" s="62"/>
      <c r="W95" s="62"/>
      <c r="X95" s="62" t="e">
        <f t="shared" si="62"/>
        <v>#REF!</v>
      </c>
      <c r="Y95" s="52"/>
      <c r="Z95" s="52"/>
      <c r="AA95" s="55"/>
      <c r="AB95" s="55"/>
    </row>
    <row r="96" spans="1:28" hidden="1">
      <c r="A96" s="57"/>
      <c r="B96" s="58" t="s">
        <v>80</v>
      </c>
      <c r="C96" s="60"/>
      <c r="D96" s="61" t="s">
        <v>81</v>
      </c>
      <c r="E96" s="61"/>
      <c r="F96" s="61"/>
      <c r="G96" s="61"/>
      <c r="H96" s="61"/>
      <c r="I96" s="61"/>
      <c r="J96" s="61"/>
      <c r="K96" s="61"/>
      <c r="L96" s="61"/>
      <c r="M96" s="50" t="e">
        <f>#REF!+#REF!</f>
        <v>#REF!</v>
      </c>
      <c r="N96" s="50" t="e">
        <f>#REF!+#REF!</f>
        <v>#REF!</v>
      </c>
      <c r="O96" s="50" t="e">
        <f>#REF!+#REF!</f>
        <v>#REF!</v>
      </c>
      <c r="P96" s="50" t="e">
        <f>#REF!+#REF!</f>
        <v>#REF!</v>
      </c>
      <c r="Q96" s="62" t="e">
        <f t="shared" si="61"/>
        <v>#REF!</v>
      </c>
      <c r="R96" s="62"/>
      <c r="S96" s="62"/>
      <c r="T96" s="62"/>
      <c r="U96" s="62"/>
      <c r="V96" s="62"/>
      <c r="W96" s="62"/>
      <c r="X96" s="62" t="e">
        <f t="shared" si="62"/>
        <v>#REF!</v>
      </c>
      <c r="Y96" s="52"/>
      <c r="Z96" s="52"/>
      <c r="AA96" s="55"/>
      <c r="AB96" s="55"/>
    </row>
    <row r="97" spans="1:28" hidden="1">
      <c r="A97" s="57"/>
      <c r="B97" s="58" t="s">
        <v>82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50"/>
      <c r="N97" s="50"/>
      <c r="O97" s="50"/>
      <c r="P97" s="50"/>
      <c r="Q97" s="62">
        <f t="shared" si="61"/>
        <v>0</v>
      </c>
      <c r="R97" s="62"/>
      <c r="S97" s="62"/>
      <c r="T97" s="62"/>
      <c r="U97" s="62"/>
      <c r="V97" s="62"/>
      <c r="W97" s="62"/>
      <c r="X97" s="62">
        <f t="shared" si="62"/>
        <v>0</v>
      </c>
      <c r="Y97" s="52"/>
      <c r="Z97" s="52"/>
      <c r="AA97" s="55"/>
      <c r="AB97" s="55"/>
    </row>
    <row r="98" spans="1:28" hidden="1">
      <c r="A98" s="57"/>
      <c r="B98" s="58"/>
      <c r="C98" s="60" t="s">
        <v>70</v>
      </c>
      <c r="D98" s="61" t="s">
        <v>83</v>
      </c>
      <c r="E98" s="61"/>
      <c r="F98" s="61"/>
      <c r="G98" s="61"/>
      <c r="H98" s="61"/>
      <c r="I98" s="61"/>
      <c r="J98" s="61"/>
      <c r="K98" s="61"/>
      <c r="L98" s="61"/>
      <c r="M98" s="50" t="e">
        <f>#REF!+#REF!</f>
        <v>#REF!</v>
      </c>
      <c r="N98" s="50" t="e">
        <f>#REF!+#REF!</f>
        <v>#REF!</v>
      </c>
      <c r="O98" s="50" t="e">
        <f>#REF!+#REF!</f>
        <v>#REF!</v>
      </c>
      <c r="P98" s="50" t="e">
        <f>#REF!+#REF!</f>
        <v>#REF!</v>
      </c>
      <c r="Q98" s="62" t="e">
        <f t="shared" si="61"/>
        <v>#REF!</v>
      </c>
      <c r="R98" s="62"/>
      <c r="S98" s="62"/>
      <c r="T98" s="62"/>
      <c r="U98" s="62"/>
      <c r="V98" s="62"/>
      <c r="W98" s="62"/>
      <c r="X98" s="62" t="e">
        <f t="shared" si="62"/>
        <v>#REF!</v>
      </c>
      <c r="Y98" s="52"/>
      <c r="Z98" s="52"/>
      <c r="AA98" s="55"/>
      <c r="AB98" s="55"/>
    </row>
    <row r="99" spans="1:28" hidden="1">
      <c r="A99" s="57"/>
      <c r="B99" s="58"/>
      <c r="C99" s="63" t="s">
        <v>67</v>
      </c>
      <c r="D99" s="61" t="s">
        <v>84</v>
      </c>
      <c r="E99" s="61"/>
      <c r="F99" s="61"/>
      <c r="G99" s="61"/>
      <c r="H99" s="61"/>
      <c r="I99" s="61"/>
      <c r="J99" s="61"/>
      <c r="K99" s="61"/>
      <c r="L99" s="61"/>
      <c r="M99" s="50" t="e">
        <f>#REF!+#REF!</f>
        <v>#REF!</v>
      </c>
      <c r="N99" s="50" t="e">
        <f>#REF!+#REF!</f>
        <v>#REF!</v>
      </c>
      <c r="O99" s="50" t="e">
        <f>#REF!+#REF!</f>
        <v>#REF!</v>
      </c>
      <c r="P99" s="50" t="e">
        <f>#REF!+#REF!</f>
        <v>#REF!</v>
      </c>
      <c r="Q99" s="62" t="e">
        <f t="shared" si="61"/>
        <v>#REF!</v>
      </c>
      <c r="R99" s="62"/>
      <c r="S99" s="62"/>
      <c r="T99" s="62"/>
      <c r="U99" s="62"/>
      <c r="V99" s="62"/>
      <c r="W99" s="62"/>
      <c r="X99" s="62" t="e">
        <f t="shared" si="62"/>
        <v>#REF!</v>
      </c>
      <c r="Y99" s="52"/>
      <c r="Z99" s="52"/>
      <c r="AA99" s="55"/>
      <c r="AB99" s="55"/>
    </row>
    <row r="100" spans="1:28" hidden="1">
      <c r="A100" s="57"/>
      <c r="B100" s="58" t="s">
        <v>85</v>
      </c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50"/>
      <c r="N100" s="50"/>
      <c r="O100" s="50"/>
      <c r="P100" s="50"/>
      <c r="Q100" s="62">
        <f t="shared" si="61"/>
        <v>0</v>
      </c>
      <c r="R100" s="62"/>
      <c r="S100" s="62"/>
      <c r="T100" s="62"/>
      <c r="U100" s="62"/>
      <c r="V100" s="62"/>
      <c r="W100" s="62"/>
      <c r="X100" s="62">
        <f t="shared" si="62"/>
        <v>0</v>
      </c>
      <c r="Y100" s="52"/>
      <c r="Z100" s="52"/>
      <c r="AA100" s="55"/>
      <c r="AB100" s="55"/>
    </row>
    <row r="101" spans="1:28" ht="13.9" hidden="1" customHeight="1">
      <c r="A101" s="57"/>
      <c r="B101" s="58"/>
      <c r="C101" s="60" t="s">
        <v>85</v>
      </c>
      <c r="D101" s="61" t="s">
        <v>86</v>
      </c>
      <c r="E101" s="61"/>
      <c r="F101" s="61"/>
      <c r="G101" s="61"/>
      <c r="H101" s="61"/>
      <c r="I101" s="61"/>
      <c r="J101" s="61"/>
      <c r="K101" s="61"/>
      <c r="L101" s="61"/>
      <c r="M101" s="50" t="e">
        <f>#REF!+#REF!</f>
        <v>#REF!</v>
      </c>
      <c r="N101" s="50" t="e">
        <f>#REF!+#REF!</f>
        <v>#REF!</v>
      </c>
      <c r="O101" s="50" t="e">
        <f>#REF!+#REF!</f>
        <v>#REF!</v>
      </c>
      <c r="P101" s="50" t="e">
        <f>#REF!+#REF!</f>
        <v>#REF!</v>
      </c>
      <c r="Q101" s="62" t="e">
        <f t="shared" si="61"/>
        <v>#REF!</v>
      </c>
      <c r="R101" s="62"/>
      <c r="S101" s="62"/>
      <c r="T101" s="62"/>
      <c r="U101" s="62"/>
      <c r="V101" s="62"/>
      <c r="W101" s="62"/>
      <c r="X101" s="62" t="e">
        <f t="shared" si="62"/>
        <v>#REF!</v>
      </c>
      <c r="Y101" s="52"/>
      <c r="Z101" s="52"/>
      <c r="AA101" s="55"/>
      <c r="AB101" s="55"/>
    </row>
    <row r="102" spans="1:28" ht="13.9" hidden="1" customHeight="1">
      <c r="A102" s="57"/>
      <c r="B102" s="58"/>
      <c r="C102" s="63" t="s">
        <v>67</v>
      </c>
      <c r="D102" s="61" t="s">
        <v>87</v>
      </c>
      <c r="E102" s="61"/>
      <c r="F102" s="61"/>
      <c r="G102" s="61"/>
      <c r="H102" s="61"/>
      <c r="I102" s="61"/>
      <c r="J102" s="61"/>
      <c r="K102" s="61"/>
      <c r="L102" s="61"/>
      <c r="M102" s="50" t="e">
        <f>#REF!+#REF!</f>
        <v>#REF!</v>
      </c>
      <c r="N102" s="50" t="e">
        <f>#REF!+#REF!</f>
        <v>#REF!</v>
      </c>
      <c r="O102" s="50" t="e">
        <f>#REF!+#REF!</f>
        <v>#REF!</v>
      </c>
      <c r="P102" s="50" t="e">
        <f>#REF!+#REF!</f>
        <v>#REF!</v>
      </c>
      <c r="Q102" s="62" t="e">
        <f t="shared" si="61"/>
        <v>#REF!</v>
      </c>
      <c r="R102" s="62"/>
      <c r="S102" s="62"/>
      <c r="T102" s="62"/>
      <c r="U102" s="62"/>
      <c r="V102" s="62"/>
      <c r="W102" s="62"/>
      <c r="X102" s="62" t="e">
        <f t="shared" si="62"/>
        <v>#REF!</v>
      </c>
      <c r="Y102" s="52"/>
      <c r="Z102" s="52"/>
      <c r="AA102" s="55"/>
      <c r="AB102" s="55"/>
    </row>
    <row r="103" spans="1:28" hidden="1">
      <c r="A103" s="57"/>
      <c r="B103" s="58" t="s">
        <v>88</v>
      </c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50"/>
      <c r="N103" s="50"/>
      <c r="O103" s="50"/>
      <c r="P103" s="50"/>
      <c r="Q103" s="62">
        <f t="shared" si="61"/>
        <v>0</v>
      </c>
      <c r="R103" s="62"/>
      <c r="S103" s="62"/>
      <c r="T103" s="62"/>
      <c r="U103" s="62"/>
      <c r="V103" s="62"/>
      <c r="W103" s="62"/>
      <c r="X103" s="62">
        <f t="shared" si="62"/>
        <v>0</v>
      </c>
      <c r="Y103" s="52"/>
      <c r="Z103" s="52"/>
      <c r="AA103" s="55"/>
      <c r="AB103" s="55"/>
    </row>
    <row r="104" spans="1:28" ht="13.9" hidden="1" customHeight="1">
      <c r="A104" s="57"/>
      <c r="B104" s="58"/>
      <c r="C104" s="60" t="s">
        <v>70</v>
      </c>
      <c r="D104" s="61" t="s">
        <v>89</v>
      </c>
      <c r="E104" s="61"/>
      <c r="F104" s="61"/>
      <c r="G104" s="61"/>
      <c r="H104" s="61"/>
      <c r="I104" s="61"/>
      <c r="J104" s="61"/>
      <c r="K104" s="61"/>
      <c r="L104" s="61"/>
      <c r="M104" s="50" t="e">
        <f>#REF!+#REF!</f>
        <v>#REF!</v>
      </c>
      <c r="N104" s="50" t="e">
        <f>#REF!+#REF!</f>
        <v>#REF!</v>
      </c>
      <c r="O104" s="50" t="e">
        <f>#REF!+#REF!</f>
        <v>#REF!</v>
      </c>
      <c r="P104" s="50" t="e">
        <f>#REF!+#REF!</f>
        <v>#REF!</v>
      </c>
      <c r="Q104" s="62" t="e">
        <f t="shared" si="61"/>
        <v>#REF!</v>
      </c>
      <c r="R104" s="62"/>
      <c r="S104" s="62"/>
      <c r="T104" s="62"/>
      <c r="U104" s="62"/>
      <c r="V104" s="62"/>
      <c r="W104" s="62"/>
      <c r="X104" s="62" t="e">
        <f t="shared" si="62"/>
        <v>#REF!</v>
      </c>
      <c r="Y104" s="52"/>
      <c r="Z104" s="52"/>
      <c r="AA104" s="55"/>
      <c r="AB104" s="55"/>
    </row>
    <row r="105" spans="1:28" hidden="1">
      <c r="A105" s="57"/>
      <c r="B105" s="58"/>
      <c r="C105" s="63" t="s">
        <v>67</v>
      </c>
      <c r="D105" s="61" t="s">
        <v>90</v>
      </c>
      <c r="E105" s="61"/>
      <c r="F105" s="61"/>
      <c r="G105" s="61"/>
      <c r="H105" s="61"/>
      <c r="I105" s="61"/>
      <c r="J105" s="61"/>
      <c r="K105" s="61"/>
      <c r="L105" s="61"/>
      <c r="M105" s="50" t="e">
        <f>#REF!+#REF!</f>
        <v>#REF!</v>
      </c>
      <c r="N105" s="50" t="e">
        <f>#REF!+#REF!</f>
        <v>#REF!</v>
      </c>
      <c r="O105" s="50" t="e">
        <f>#REF!+#REF!</f>
        <v>#REF!</v>
      </c>
      <c r="P105" s="50" t="e">
        <f>#REF!+#REF!</f>
        <v>#REF!</v>
      </c>
      <c r="Q105" s="62" t="e">
        <f t="shared" si="61"/>
        <v>#REF!</v>
      </c>
      <c r="R105" s="62"/>
      <c r="S105" s="62"/>
      <c r="T105" s="62"/>
      <c r="U105" s="62"/>
      <c r="V105" s="62"/>
      <c r="W105" s="62"/>
      <c r="X105" s="62" t="e">
        <f t="shared" si="62"/>
        <v>#REF!</v>
      </c>
      <c r="Y105" s="52"/>
      <c r="Z105" s="52"/>
      <c r="AA105" s="55"/>
      <c r="AB105" s="55"/>
    </row>
    <row r="106" spans="1:28" ht="13.9" hidden="1" customHeight="1">
      <c r="A106" s="57"/>
      <c r="B106" s="58" t="s">
        <v>91</v>
      </c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50"/>
      <c r="N106" s="50"/>
      <c r="O106" s="50"/>
      <c r="P106" s="50"/>
      <c r="Q106" s="62">
        <f t="shared" si="61"/>
        <v>0</v>
      </c>
      <c r="R106" s="62"/>
      <c r="S106" s="62"/>
      <c r="T106" s="62"/>
      <c r="U106" s="62"/>
      <c r="V106" s="62"/>
      <c r="W106" s="62"/>
      <c r="X106" s="62">
        <f t="shared" si="62"/>
        <v>0</v>
      </c>
      <c r="Y106" s="52"/>
      <c r="Z106" s="52"/>
      <c r="AA106" s="55"/>
      <c r="AB106" s="55"/>
    </row>
    <row r="107" spans="1:28" hidden="1">
      <c r="A107" s="57"/>
      <c r="B107" s="58"/>
      <c r="C107" s="63" t="s">
        <v>92</v>
      </c>
      <c r="D107" s="61" t="s">
        <v>93</v>
      </c>
      <c r="E107" s="61"/>
      <c r="F107" s="61"/>
      <c r="G107" s="61"/>
      <c r="H107" s="61"/>
      <c r="I107" s="61"/>
      <c r="J107" s="61"/>
      <c r="K107" s="61"/>
      <c r="L107" s="61"/>
      <c r="M107" s="50" t="e">
        <f>#REF!+#REF!</f>
        <v>#REF!</v>
      </c>
      <c r="N107" s="50" t="e">
        <f>#REF!+#REF!</f>
        <v>#REF!</v>
      </c>
      <c r="O107" s="50" t="e">
        <f>#REF!+#REF!</f>
        <v>#REF!</v>
      </c>
      <c r="P107" s="50" t="e">
        <f>#REF!+#REF!</f>
        <v>#REF!</v>
      </c>
      <c r="Q107" s="62" t="e">
        <f t="shared" si="61"/>
        <v>#REF!</v>
      </c>
      <c r="R107" s="62"/>
      <c r="S107" s="62"/>
      <c r="T107" s="62"/>
      <c r="U107" s="62"/>
      <c r="V107" s="62"/>
      <c r="W107" s="62"/>
      <c r="X107" s="62" t="e">
        <f t="shared" si="62"/>
        <v>#REF!</v>
      </c>
      <c r="Y107" s="52"/>
      <c r="Z107" s="52"/>
      <c r="AA107" s="55"/>
      <c r="AB107" s="55"/>
    </row>
    <row r="108" spans="1:28" ht="13.15" hidden="1" customHeight="1">
      <c r="A108" s="57"/>
      <c r="B108" s="58"/>
      <c r="C108" s="63" t="s">
        <v>94</v>
      </c>
      <c r="D108" s="61" t="s">
        <v>95</v>
      </c>
      <c r="E108" s="61"/>
      <c r="F108" s="61"/>
      <c r="G108" s="61"/>
      <c r="H108" s="61"/>
      <c r="I108" s="61"/>
      <c r="J108" s="61"/>
      <c r="K108" s="61"/>
      <c r="L108" s="61"/>
      <c r="M108" s="50" t="e">
        <f>#REF!+#REF!</f>
        <v>#REF!</v>
      </c>
      <c r="N108" s="50" t="e">
        <f>#REF!+#REF!</f>
        <v>#REF!</v>
      </c>
      <c r="O108" s="50" t="e">
        <f>#REF!+#REF!</f>
        <v>#REF!</v>
      </c>
      <c r="P108" s="50" t="e">
        <f>#REF!+#REF!</f>
        <v>#REF!</v>
      </c>
      <c r="Q108" s="62" t="e">
        <f t="shared" si="61"/>
        <v>#REF!</v>
      </c>
      <c r="R108" s="62"/>
      <c r="S108" s="62"/>
      <c r="T108" s="62"/>
      <c r="U108" s="62"/>
      <c r="V108" s="62"/>
      <c r="W108" s="62"/>
      <c r="X108" s="62" t="e">
        <f t="shared" si="62"/>
        <v>#REF!</v>
      </c>
      <c r="Y108" s="52"/>
      <c r="Z108" s="52"/>
      <c r="AA108" s="55"/>
      <c r="AB108" s="55"/>
    </row>
    <row r="109" spans="1:28" s="65" customFormat="1" ht="18.600000000000001" hidden="1" customHeight="1">
      <c r="A109" s="57"/>
      <c r="B109" s="58" t="s">
        <v>96</v>
      </c>
      <c r="C109" s="63"/>
      <c r="D109" s="61" t="s">
        <v>97</v>
      </c>
      <c r="E109" s="61"/>
      <c r="F109" s="61"/>
      <c r="G109" s="61"/>
      <c r="H109" s="61"/>
      <c r="I109" s="61"/>
      <c r="J109" s="61"/>
      <c r="K109" s="61"/>
      <c r="L109" s="61"/>
      <c r="M109" s="50" t="e">
        <f>#REF!+#REF!</f>
        <v>#REF!</v>
      </c>
      <c r="N109" s="50" t="e">
        <f>#REF!+#REF!</f>
        <v>#REF!</v>
      </c>
      <c r="O109" s="50" t="e">
        <f>#REF!+#REF!</f>
        <v>#REF!</v>
      </c>
      <c r="P109" s="50" t="e">
        <f>#REF!+#REF!</f>
        <v>#REF!</v>
      </c>
      <c r="Q109" s="62" t="e">
        <f t="shared" si="61"/>
        <v>#REF!</v>
      </c>
      <c r="R109" s="62"/>
      <c r="S109" s="62"/>
      <c r="T109" s="62"/>
      <c r="U109" s="62"/>
      <c r="V109" s="62"/>
      <c r="W109" s="62"/>
      <c r="X109" s="62" t="e">
        <f t="shared" si="62"/>
        <v>#REF!</v>
      </c>
      <c r="Y109" s="52"/>
      <c r="Z109" s="52"/>
      <c r="AA109" s="64"/>
      <c r="AB109" s="64"/>
    </row>
    <row r="110" spans="1:28" hidden="1">
      <c r="A110" s="66"/>
      <c r="B110" s="58" t="s">
        <v>98</v>
      </c>
      <c r="C110" s="63"/>
      <c r="D110" s="61" t="s">
        <v>99</v>
      </c>
      <c r="E110" s="61"/>
      <c r="F110" s="61"/>
      <c r="G110" s="61"/>
      <c r="H110" s="61"/>
      <c r="I110" s="61"/>
      <c r="J110" s="61"/>
      <c r="K110" s="61"/>
      <c r="L110" s="61"/>
      <c r="M110" s="50" t="e">
        <f>#REF!+#REF!</f>
        <v>#REF!</v>
      </c>
      <c r="N110" s="50" t="e">
        <f>#REF!+#REF!</f>
        <v>#REF!</v>
      </c>
      <c r="O110" s="50" t="e">
        <f>#REF!+#REF!</f>
        <v>#REF!</v>
      </c>
      <c r="P110" s="50" t="e">
        <f>#REF!+#REF!</f>
        <v>#REF!</v>
      </c>
      <c r="Q110" s="62" t="e">
        <f t="shared" si="61"/>
        <v>#REF!</v>
      </c>
      <c r="R110" s="62"/>
      <c r="S110" s="62"/>
      <c r="T110" s="62"/>
      <c r="U110" s="62"/>
      <c r="V110" s="62"/>
      <c r="W110" s="62"/>
      <c r="X110" s="62" t="e">
        <f t="shared" si="62"/>
        <v>#REF!</v>
      </c>
      <c r="Y110" s="52"/>
      <c r="Z110" s="52"/>
      <c r="AA110" s="55"/>
      <c r="AB110" s="55"/>
    </row>
    <row r="111" spans="1:28" hidden="1">
      <c r="A111" s="57"/>
      <c r="B111" s="58" t="s">
        <v>100</v>
      </c>
      <c r="C111" s="63"/>
      <c r="D111" s="61"/>
      <c r="E111" s="61"/>
      <c r="F111" s="61"/>
      <c r="G111" s="61"/>
      <c r="H111" s="61"/>
      <c r="I111" s="61"/>
      <c r="J111" s="61"/>
      <c r="K111" s="61"/>
      <c r="L111" s="61"/>
      <c r="M111" s="50"/>
      <c r="N111" s="50"/>
      <c r="O111" s="50"/>
      <c r="P111" s="50"/>
      <c r="Q111" s="62">
        <f t="shared" si="61"/>
        <v>0</v>
      </c>
      <c r="R111" s="62"/>
      <c r="S111" s="62"/>
      <c r="T111" s="62"/>
      <c r="U111" s="62"/>
      <c r="V111" s="62"/>
      <c r="W111" s="62"/>
      <c r="X111" s="62">
        <f t="shared" si="62"/>
        <v>0</v>
      </c>
      <c r="Y111" s="52"/>
      <c r="Z111" s="52"/>
      <c r="AA111" s="55"/>
      <c r="AB111" s="55"/>
    </row>
    <row r="112" spans="1:28" hidden="1">
      <c r="A112" s="66"/>
      <c r="B112" s="58"/>
      <c r="C112" s="63" t="s">
        <v>101</v>
      </c>
      <c r="D112" s="61" t="s">
        <v>102</v>
      </c>
      <c r="E112" s="61"/>
      <c r="F112" s="61"/>
      <c r="G112" s="61"/>
      <c r="H112" s="61"/>
      <c r="I112" s="61"/>
      <c r="J112" s="61"/>
      <c r="K112" s="61"/>
      <c r="L112" s="61"/>
      <c r="M112" s="50" t="e">
        <f>#REF!+#REF!</f>
        <v>#REF!</v>
      </c>
      <c r="N112" s="50" t="e">
        <f>#REF!+#REF!</f>
        <v>#REF!</v>
      </c>
      <c r="O112" s="50" t="e">
        <f>#REF!+#REF!</f>
        <v>#REF!</v>
      </c>
      <c r="P112" s="50" t="e">
        <f>#REF!+#REF!</f>
        <v>#REF!</v>
      </c>
      <c r="Q112" s="62" t="e">
        <f t="shared" si="61"/>
        <v>#REF!</v>
      </c>
      <c r="R112" s="62"/>
      <c r="S112" s="62"/>
      <c r="T112" s="62"/>
      <c r="U112" s="62"/>
      <c r="V112" s="62"/>
      <c r="W112" s="62"/>
      <c r="X112" s="62" t="e">
        <f t="shared" si="62"/>
        <v>#REF!</v>
      </c>
      <c r="Y112" s="52"/>
      <c r="Z112" s="52"/>
      <c r="AA112" s="55"/>
      <c r="AB112" s="55"/>
    </row>
    <row r="113" spans="1:28" hidden="1">
      <c r="A113" s="67"/>
      <c r="B113" s="58"/>
      <c r="C113" s="63" t="s">
        <v>103</v>
      </c>
      <c r="D113" s="61" t="s">
        <v>104</v>
      </c>
      <c r="E113" s="61"/>
      <c r="F113" s="61"/>
      <c r="G113" s="61"/>
      <c r="H113" s="61"/>
      <c r="I113" s="61"/>
      <c r="J113" s="61"/>
      <c r="K113" s="61"/>
      <c r="L113" s="61"/>
      <c r="M113" s="50" t="e">
        <f>#REF!+#REF!</f>
        <v>#REF!</v>
      </c>
      <c r="N113" s="50" t="e">
        <f>#REF!+#REF!</f>
        <v>#REF!</v>
      </c>
      <c r="O113" s="50" t="e">
        <f>#REF!+#REF!</f>
        <v>#REF!</v>
      </c>
      <c r="P113" s="50" t="e">
        <f>#REF!+#REF!</f>
        <v>#REF!</v>
      </c>
      <c r="Q113" s="62" t="e">
        <f t="shared" si="61"/>
        <v>#REF!</v>
      </c>
      <c r="R113" s="62"/>
      <c r="S113" s="62"/>
      <c r="T113" s="62"/>
      <c r="U113" s="62"/>
      <c r="V113" s="62"/>
      <c r="W113" s="62"/>
      <c r="X113" s="62" t="e">
        <f t="shared" si="62"/>
        <v>#REF!</v>
      </c>
      <c r="Y113" s="52"/>
      <c r="Z113" s="52"/>
      <c r="AA113" s="55"/>
      <c r="AB113" s="55"/>
    </row>
    <row r="114" spans="1:28" ht="15.75" hidden="1">
      <c r="A114" s="56"/>
      <c r="B114" s="58"/>
      <c r="C114" s="63" t="s">
        <v>105</v>
      </c>
      <c r="D114" s="61" t="s">
        <v>106</v>
      </c>
      <c r="E114" s="61"/>
      <c r="F114" s="61"/>
      <c r="G114" s="61"/>
      <c r="H114" s="61"/>
      <c r="I114" s="61"/>
      <c r="J114" s="61"/>
      <c r="K114" s="61"/>
      <c r="L114" s="61"/>
      <c r="M114" s="50" t="e">
        <f>#REF!+#REF!</f>
        <v>#REF!</v>
      </c>
      <c r="N114" s="50" t="e">
        <f>#REF!+#REF!</f>
        <v>#REF!</v>
      </c>
      <c r="O114" s="50" t="e">
        <f>#REF!+#REF!</f>
        <v>#REF!</v>
      </c>
      <c r="P114" s="50" t="e">
        <f>#REF!+#REF!</f>
        <v>#REF!</v>
      </c>
      <c r="Q114" s="62" t="e">
        <f t="shared" si="61"/>
        <v>#REF!</v>
      </c>
      <c r="R114" s="62"/>
      <c r="S114" s="62"/>
      <c r="T114" s="62"/>
      <c r="U114" s="62"/>
      <c r="V114" s="62"/>
      <c r="W114" s="62"/>
      <c r="X114" s="62" t="e">
        <f t="shared" si="62"/>
        <v>#REF!</v>
      </c>
      <c r="Y114" s="52"/>
      <c r="Z114" s="52"/>
      <c r="AA114" s="55"/>
      <c r="AB114" s="55"/>
    </row>
    <row r="115" spans="1:28" hidden="1">
      <c r="A115" s="68"/>
      <c r="B115" s="58" t="s">
        <v>107</v>
      </c>
      <c r="C115" s="60"/>
      <c r="D115" s="61"/>
      <c r="E115" s="61"/>
      <c r="F115" s="61"/>
      <c r="G115" s="61"/>
      <c r="H115" s="61"/>
      <c r="I115" s="61"/>
      <c r="J115" s="61"/>
      <c r="K115" s="61"/>
      <c r="L115" s="61"/>
      <c r="M115" s="50"/>
      <c r="N115" s="50"/>
      <c r="O115" s="50"/>
      <c r="P115" s="50"/>
      <c r="Q115" s="62">
        <f t="shared" si="61"/>
        <v>0</v>
      </c>
      <c r="R115" s="62"/>
      <c r="S115" s="62"/>
      <c r="T115" s="62"/>
      <c r="U115" s="62"/>
      <c r="V115" s="62"/>
      <c r="W115" s="62"/>
      <c r="X115" s="62">
        <f t="shared" si="62"/>
        <v>0</v>
      </c>
      <c r="Y115" s="52"/>
      <c r="Z115" s="52"/>
      <c r="AA115" s="55"/>
      <c r="AB115" s="55"/>
    </row>
    <row r="116" spans="1:28" ht="15.75" hidden="1">
      <c r="A116" s="9"/>
      <c r="B116" s="69"/>
      <c r="C116" s="63" t="s">
        <v>108</v>
      </c>
      <c r="D116" s="70" t="s">
        <v>109</v>
      </c>
      <c r="E116" s="70"/>
      <c r="F116" s="70"/>
      <c r="G116" s="70"/>
      <c r="H116" s="70"/>
      <c r="I116" s="70"/>
      <c r="J116" s="70"/>
      <c r="K116" s="70"/>
      <c r="L116" s="70"/>
      <c r="M116" s="50"/>
      <c r="N116" s="50"/>
      <c r="O116" s="50"/>
      <c r="P116" s="50"/>
      <c r="Q116" s="62">
        <f t="shared" si="61"/>
        <v>0</v>
      </c>
      <c r="R116" s="62"/>
      <c r="S116" s="62"/>
      <c r="T116" s="62"/>
      <c r="U116" s="62"/>
      <c r="V116" s="62"/>
      <c r="W116" s="62"/>
      <c r="X116" s="62">
        <f t="shared" si="62"/>
        <v>0</v>
      </c>
      <c r="Y116" s="52"/>
      <c r="Z116" s="52"/>
      <c r="AA116" s="55"/>
      <c r="AB116" s="55"/>
    </row>
    <row r="117" spans="1:28" hidden="1">
      <c r="A117" s="71"/>
      <c r="B117" s="72"/>
      <c r="C117" s="60" t="s">
        <v>110</v>
      </c>
      <c r="D117" s="61" t="s">
        <v>111</v>
      </c>
      <c r="E117" s="61"/>
      <c r="F117" s="61"/>
      <c r="G117" s="61"/>
      <c r="H117" s="61"/>
      <c r="I117" s="61"/>
      <c r="J117" s="61"/>
      <c r="K117" s="61"/>
      <c r="L117" s="61"/>
      <c r="M117" s="50" t="e">
        <f>#REF!+#REF!</f>
        <v>#REF!</v>
      </c>
      <c r="N117" s="50" t="e">
        <f>#REF!+#REF!</f>
        <v>#REF!</v>
      </c>
      <c r="O117" s="50" t="e">
        <f>#REF!+#REF!</f>
        <v>#REF!</v>
      </c>
      <c r="P117" s="50" t="e">
        <f>#REF!+#REF!</f>
        <v>#REF!</v>
      </c>
      <c r="Q117" s="62" t="e">
        <f t="shared" si="61"/>
        <v>#REF!</v>
      </c>
      <c r="R117" s="62"/>
      <c r="S117" s="62"/>
      <c r="T117" s="62"/>
      <c r="U117" s="62"/>
      <c r="V117" s="62"/>
      <c r="W117" s="62"/>
      <c r="X117" s="62" t="e">
        <f t="shared" si="62"/>
        <v>#REF!</v>
      </c>
      <c r="Y117" s="52"/>
      <c r="Z117" s="52"/>
      <c r="AA117" s="55"/>
      <c r="AB117" s="55"/>
    </row>
    <row r="118" spans="1:28" hidden="1">
      <c r="A118" s="71"/>
      <c r="B118" s="58"/>
      <c r="C118" s="60" t="s">
        <v>112</v>
      </c>
      <c r="D118" s="61" t="s">
        <v>113</v>
      </c>
      <c r="E118" s="61"/>
      <c r="F118" s="61"/>
      <c r="G118" s="61"/>
      <c r="H118" s="61"/>
      <c r="I118" s="61"/>
      <c r="J118" s="61"/>
      <c r="K118" s="61"/>
      <c r="L118" s="61"/>
      <c r="M118" s="50" t="e">
        <f>#REF!+#REF!</f>
        <v>#REF!</v>
      </c>
      <c r="N118" s="50" t="e">
        <f>#REF!+#REF!</f>
        <v>#REF!</v>
      </c>
      <c r="O118" s="50" t="e">
        <f>#REF!+#REF!</f>
        <v>#REF!</v>
      </c>
      <c r="P118" s="50" t="e">
        <f>#REF!+#REF!</f>
        <v>#REF!</v>
      </c>
      <c r="Q118" s="62" t="e">
        <f t="shared" si="61"/>
        <v>#REF!</v>
      </c>
      <c r="R118" s="62"/>
      <c r="S118" s="62"/>
      <c r="T118" s="62"/>
      <c r="U118" s="62"/>
      <c r="V118" s="62"/>
      <c r="W118" s="62"/>
      <c r="X118" s="62" t="e">
        <f t="shared" si="62"/>
        <v>#REF!</v>
      </c>
      <c r="Y118" s="52"/>
      <c r="Z118" s="52"/>
      <c r="AA118" s="55"/>
      <c r="AB118" s="55"/>
    </row>
    <row r="119" spans="1:28" hidden="1">
      <c r="A119" s="57"/>
      <c r="B119" s="58"/>
      <c r="C119" s="60" t="s">
        <v>114</v>
      </c>
      <c r="D119" s="61" t="s">
        <v>115</v>
      </c>
      <c r="E119" s="61"/>
      <c r="F119" s="61"/>
      <c r="G119" s="61"/>
      <c r="H119" s="61"/>
      <c r="I119" s="61"/>
      <c r="J119" s="61"/>
      <c r="K119" s="61"/>
      <c r="L119" s="61"/>
      <c r="M119" s="50" t="e">
        <f>#REF!+#REF!</f>
        <v>#REF!</v>
      </c>
      <c r="N119" s="50" t="e">
        <f>#REF!+#REF!</f>
        <v>#REF!</v>
      </c>
      <c r="O119" s="50" t="e">
        <f>#REF!+#REF!</f>
        <v>#REF!</v>
      </c>
      <c r="P119" s="50" t="e">
        <f>#REF!+#REF!</f>
        <v>#REF!</v>
      </c>
      <c r="Q119" s="62" t="e">
        <f t="shared" si="61"/>
        <v>#REF!</v>
      </c>
      <c r="R119" s="62"/>
      <c r="S119" s="62"/>
      <c r="T119" s="62"/>
      <c r="U119" s="62"/>
      <c r="V119" s="62"/>
      <c r="W119" s="62"/>
      <c r="X119" s="62" t="e">
        <f t="shared" si="62"/>
        <v>#REF!</v>
      </c>
      <c r="Y119" s="52"/>
      <c r="Z119" s="52"/>
      <c r="AA119" s="55"/>
      <c r="AB119" s="55"/>
    </row>
    <row r="120" spans="1:28" hidden="1">
      <c r="A120" s="57"/>
      <c r="B120" s="54" t="s">
        <v>116</v>
      </c>
      <c r="C120" s="73"/>
      <c r="D120" s="61"/>
      <c r="E120" s="61"/>
      <c r="F120" s="61"/>
      <c r="G120" s="61"/>
      <c r="H120" s="61"/>
      <c r="I120" s="61"/>
      <c r="J120" s="61"/>
      <c r="K120" s="61"/>
      <c r="L120" s="61"/>
      <c r="M120" s="50"/>
      <c r="N120" s="50"/>
      <c r="O120" s="50"/>
      <c r="P120" s="50"/>
      <c r="Q120" s="62">
        <f t="shared" si="61"/>
        <v>0</v>
      </c>
      <c r="R120" s="62"/>
      <c r="S120" s="62"/>
      <c r="T120" s="62"/>
      <c r="U120" s="62"/>
      <c r="V120" s="62"/>
      <c r="W120" s="62"/>
      <c r="X120" s="62">
        <f t="shared" si="62"/>
        <v>0</v>
      </c>
      <c r="Y120" s="52"/>
      <c r="Z120" s="52"/>
      <c r="AA120" s="55"/>
      <c r="AB120" s="55"/>
    </row>
    <row r="121" spans="1:28" hidden="1">
      <c r="A121" s="67"/>
      <c r="B121" s="72"/>
      <c r="C121" s="60" t="s">
        <v>117</v>
      </c>
      <c r="D121" s="61" t="s">
        <v>118</v>
      </c>
      <c r="E121" s="61"/>
      <c r="F121" s="61"/>
      <c r="G121" s="61"/>
      <c r="H121" s="61"/>
      <c r="I121" s="61"/>
      <c r="J121" s="61"/>
      <c r="K121" s="61"/>
      <c r="L121" s="61"/>
      <c r="M121" s="50" t="e">
        <f>#REF!+#REF!</f>
        <v>#REF!</v>
      </c>
      <c r="N121" s="50" t="e">
        <f>#REF!+#REF!</f>
        <v>#REF!</v>
      </c>
      <c r="O121" s="50" t="e">
        <f>#REF!+#REF!</f>
        <v>#REF!</v>
      </c>
      <c r="P121" s="50" t="e">
        <f>#REF!+#REF!</f>
        <v>#REF!</v>
      </c>
      <c r="Q121" s="62" t="e">
        <f t="shared" si="61"/>
        <v>#REF!</v>
      </c>
      <c r="R121" s="62"/>
      <c r="S121" s="62"/>
      <c r="T121" s="62"/>
      <c r="U121" s="62"/>
      <c r="V121" s="62"/>
      <c r="W121" s="62"/>
      <c r="X121" s="62" t="e">
        <f t="shared" si="62"/>
        <v>#REF!</v>
      </c>
      <c r="Y121" s="52"/>
      <c r="Z121" s="52"/>
      <c r="AA121" s="55"/>
      <c r="AB121" s="55"/>
    </row>
    <row r="122" spans="1:28" ht="13.9" hidden="1" customHeight="1">
      <c r="A122" s="57"/>
      <c r="B122" s="72"/>
      <c r="C122" s="63" t="s">
        <v>119</v>
      </c>
      <c r="D122" s="61" t="s">
        <v>120</v>
      </c>
      <c r="E122" s="61"/>
      <c r="F122" s="61"/>
      <c r="G122" s="61"/>
      <c r="H122" s="61"/>
      <c r="I122" s="61"/>
      <c r="J122" s="61"/>
      <c r="K122" s="61"/>
      <c r="L122" s="61"/>
      <c r="M122" s="50" t="e">
        <f>#REF!+#REF!</f>
        <v>#REF!</v>
      </c>
      <c r="N122" s="50" t="e">
        <f>#REF!+#REF!</f>
        <v>#REF!</v>
      </c>
      <c r="O122" s="50" t="e">
        <f>#REF!+#REF!</f>
        <v>#REF!</v>
      </c>
      <c r="P122" s="50" t="e">
        <f>#REF!+#REF!</f>
        <v>#REF!</v>
      </c>
      <c r="Q122" s="62" t="e">
        <f t="shared" si="61"/>
        <v>#REF!</v>
      </c>
      <c r="R122" s="62"/>
      <c r="S122" s="62"/>
      <c r="T122" s="62"/>
      <c r="U122" s="62"/>
      <c r="V122" s="62"/>
      <c r="W122" s="62"/>
      <c r="X122" s="62" t="e">
        <f t="shared" si="62"/>
        <v>#REF!</v>
      </c>
      <c r="Y122" s="52"/>
      <c r="Z122" s="52"/>
      <c r="AA122" s="55"/>
      <c r="AB122" s="55"/>
    </row>
    <row r="123" spans="1:28" hidden="1">
      <c r="A123" s="57"/>
      <c r="B123" s="72"/>
      <c r="C123" s="60" t="s">
        <v>121</v>
      </c>
      <c r="D123" s="61" t="s">
        <v>122</v>
      </c>
      <c r="E123" s="61"/>
      <c r="F123" s="61"/>
      <c r="G123" s="61"/>
      <c r="H123" s="61"/>
      <c r="I123" s="61"/>
      <c r="J123" s="61"/>
      <c r="K123" s="61"/>
      <c r="L123" s="61"/>
      <c r="M123" s="50" t="e">
        <f>#REF!+#REF!</f>
        <v>#REF!</v>
      </c>
      <c r="N123" s="50" t="e">
        <f>#REF!+#REF!</f>
        <v>#REF!</v>
      </c>
      <c r="O123" s="50" t="e">
        <f>#REF!+#REF!</f>
        <v>#REF!</v>
      </c>
      <c r="P123" s="50" t="e">
        <f>#REF!+#REF!</f>
        <v>#REF!</v>
      </c>
      <c r="Q123" s="62" t="e">
        <f t="shared" si="61"/>
        <v>#REF!</v>
      </c>
      <c r="R123" s="62"/>
      <c r="S123" s="62"/>
      <c r="T123" s="62"/>
      <c r="U123" s="62"/>
      <c r="V123" s="62"/>
      <c r="W123" s="62"/>
      <c r="X123" s="62" t="e">
        <f t="shared" si="62"/>
        <v>#REF!</v>
      </c>
      <c r="Y123" s="52"/>
      <c r="Z123" s="52"/>
      <c r="AA123" s="55"/>
      <c r="AB123" s="55"/>
    </row>
    <row r="124" spans="1:28" hidden="1">
      <c r="A124" s="66"/>
      <c r="B124" s="72"/>
      <c r="C124" s="63" t="s">
        <v>123</v>
      </c>
      <c r="D124" s="61" t="s">
        <v>124</v>
      </c>
      <c r="E124" s="61"/>
      <c r="F124" s="61"/>
      <c r="G124" s="61"/>
      <c r="H124" s="61"/>
      <c r="I124" s="61"/>
      <c r="J124" s="61"/>
      <c r="K124" s="61"/>
      <c r="L124" s="61"/>
      <c r="M124" s="50" t="e">
        <f>#REF!+#REF!</f>
        <v>#REF!</v>
      </c>
      <c r="N124" s="50" t="e">
        <f>#REF!+#REF!</f>
        <v>#REF!</v>
      </c>
      <c r="O124" s="50" t="e">
        <f>#REF!+#REF!</f>
        <v>#REF!</v>
      </c>
      <c r="P124" s="50" t="e">
        <f>#REF!+#REF!</f>
        <v>#REF!</v>
      </c>
      <c r="Q124" s="62" t="e">
        <f t="shared" si="61"/>
        <v>#REF!</v>
      </c>
      <c r="R124" s="62"/>
      <c r="S124" s="62"/>
      <c r="T124" s="62"/>
      <c r="U124" s="62"/>
      <c r="V124" s="62"/>
      <c r="W124" s="62"/>
      <c r="X124" s="62" t="e">
        <f t="shared" si="62"/>
        <v>#REF!</v>
      </c>
      <c r="Y124" s="52"/>
      <c r="Z124" s="52"/>
      <c r="AA124" s="55"/>
      <c r="AB124" s="55"/>
    </row>
    <row r="125" spans="1:28" hidden="1">
      <c r="A125" s="57"/>
      <c r="B125" s="72"/>
      <c r="C125" s="60" t="s">
        <v>125</v>
      </c>
      <c r="D125" s="61" t="s">
        <v>126</v>
      </c>
      <c r="E125" s="61"/>
      <c r="F125" s="61"/>
      <c r="G125" s="61"/>
      <c r="H125" s="61"/>
      <c r="I125" s="61"/>
      <c r="J125" s="61"/>
      <c r="K125" s="61"/>
      <c r="L125" s="61"/>
      <c r="M125" s="50" t="e">
        <f>#REF!+#REF!</f>
        <v>#REF!</v>
      </c>
      <c r="N125" s="50" t="e">
        <f>#REF!+#REF!</f>
        <v>#REF!</v>
      </c>
      <c r="O125" s="50" t="e">
        <f>#REF!+#REF!</f>
        <v>#REF!</v>
      </c>
      <c r="P125" s="50" t="e">
        <f>#REF!+#REF!</f>
        <v>#REF!</v>
      </c>
      <c r="Q125" s="62" t="e">
        <f t="shared" si="61"/>
        <v>#REF!</v>
      </c>
      <c r="R125" s="62"/>
      <c r="S125" s="62"/>
      <c r="T125" s="62"/>
      <c r="U125" s="62"/>
      <c r="V125" s="62"/>
      <c r="W125" s="62"/>
      <c r="X125" s="62" t="e">
        <f t="shared" si="62"/>
        <v>#REF!</v>
      </c>
      <c r="Y125" s="52"/>
      <c r="Z125" s="52"/>
      <c r="AA125" s="55"/>
      <c r="AB125" s="55"/>
    </row>
    <row r="126" spans="1:28" hidden="1">
      <c r="A126" s="57"/>
      <c r="C126" s="41"/>
      <c r="D126" s="39"/>
      <c r="E126" s="39"/>
      <c r="F126" s="39"/>
      <c r="G126" s="39"/>
      <c r="H126" s="39"/>
      <c r="I126" s="39"/>
      <c r="J126" s="39"/>
      <c r="K126" s="39"/>
      <c r="L126" s="39"/>
      <c r="M126" s="50"/>
      <c r="N126" s="50"/>
      <c r="O126" s="50"/>
      <c r="P126" s="50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5"/>
      <c r="AB126" s="55"/>
    </row>
    <row r="127" spans="1:28" ht="13.9" hidden="1" customHeight="1">
      <c r="A127" s="74"/>
      <c r="B127" s="75" t="s">
        <v>127</v>
      </c>
      <c r="C127" s="76"/>
      <c r="D127" s="77"/>
      <c r="E127" s="77"/>
      <c r="F127" s="77"/>
      <c r="G127" s="77"/>
      <c r="H127" s="77"/>
      <c r="I127" s="77"/>
      <c r="J127" s="77"/>
      <c r="K127" s="77"/>
      <c r="L127" s="77"/>
      <c r="M127" s="78" t="e">
        <f t="shared" ref="M127:Z127" si="63">SUM(M76:M126)</f>
        <v>#REF!</v>
      </c>
      <c r="N127" s="78" t="e">
        <f t="shared" si="63"/>
        <v>#REF!</v>
      </c>
      <c r="O127" s="78" t="e">
        <f t="shared" si="63"/>
        <v>#REF!</v>
      </c>
      <c r="P127" s="78" t="e">
        <f t="shared" si="63"/>
        <v>#REF!</v>
      </c>
      <c r="Q127" s="78" t="e">
        <f t="shared" si="63"/>
        <v>#REF!</v>
      </c>
      <c r="R127" s="78">
        <f t="shared" si="63"/>
        <v>0</v>
      </c>
      <c r="S127" s="78">
        <f t="shared" si="63"/>
        <v>0</v>
      </c>
      <c r="T127" s="78">
        <f t="shared" si="63"/>
        <v>0</v>
      </c>
      <c r="U127" s="78">
        <f t="shared" si="63"/>
        <v>0</v>
      </c>
      <c r="V127" s="78">
        <f t="shared" si="63"/>
        <v>0</v>
      </c>
      <c r="W127" s="78"/>
      <c r="X127" s="78" t="e">
        <f t="shared" si="63"/>
        <v>#REF!</v>
      </c>
      <c r="Y127" s="78">
        <f t="shared" si="63"/>
        <v>0</v>
      </c>
      <c r="Z127" s="78">
        <f t="shared" si="63"/>
        <v>0</v>
      </c>
      <c r="AA127" s="55"/>
      <c r="AB127" s="55"/>
    </row>
    <row r="128" spans="1:28">
      <c r="A128" s="66"/>
      <c r="C128" s="41"/>
      <c r="D128" s="39"/>
      <c r="E128" s="39"/>
      <c r="F128" s="39"/>
      <c r="G128" s="39"/>
      <c r="H128" s="39"/>
      <c r="I128" s="39"/>
      <c r="J128" s="39"/>
      <c r="K128" s="39"/>
      <c r="L128" s="39"/>
      <c r="M128" s="50"/>
      <c r="N128" s="50"/>
      <c r="O128" s="50"/>
      <c r="P128" s="50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5"/>
      <c r="AB128" s="55"/>
    </row>
    <row r="129" spans="1:31">
      <c r="A129" s="66"/>
      <c r="C129" s="41"/>
      <c r="D129" s="39"/>
      <c r="E129" s="39"/>
      <c r="F129" s="39"/>
      <c r="G129" s="39"/>
      <c r="H129" s="39"/>
      <c r="I129" s="39"/>
      <c r="J129" s="39"/>
      <c r="K129" s="39"/>
      <c r="L129" s="39"/>
      <c r="M129" s="50"/>
      <c r="N129" s="50"/>
      <c r="O129" s="50"/>
      <c r="P129" s="50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5"/>
      <c r="AB129" s="55"/>
    </row>
    <row r="130" spans="1:31">
      <c r="A130" s="66"/>
      <c r="C130" s="41"/>
      <c r="D130" s="39"/>
      <c r="E130" s="39"/>
      <c r="F130" s="39"/>
      <c r="G130" s="39"/>
      <c r="H130" s="39"/>
      <c r="I130" s="39"/>
      <c r="J130" s="39"/>
      <c r="K130" s="39"/>
      <c r="L130" s="39"/>
      <c r="M130" s="50"/>
      <c r="N130" s="50"/>
      <c r="O130" s="50"/>
      <c r="P130" s="50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5"/>
      <c r="AB130" s="55"/>
    </row>
    <row r="131" spans="1:31" ht="15.75">
      <c r="A131" s="45"/>
      <c r="B131" s="46"/>
      <c r="C131" s="46" t="s">
        <v>343</v>
      </c>
      <c r="D131" s="47"/>
      <c r="E131" s="48">
        <f>SUM(E132:E135)</f>
        <v>0</v>
      </c>
      <c r="F131" s="48">
        <f t="shared" ref="F131:Z131" si="64">SUM(F132:F135)</f>
        <v>0</v>
      </c>
      <c r="G131" s="48">
        <f t="shared" si="64"/>
        <v>0</v>
      </c>
      <c r="H131" s="48">
        <f t="shared" si="64"/>
        <v>0</v>
      </c>
      <c r="I131" s="48">
        <f t="shared" si="64"/>
        <v>0</v>
      </c>
      <c r="J131" s="48">
        <f t="shared" si="64"/>
        <v>0</v>
      </c>
      <c r="K131" s="48">
        <f>SUM(K132:K135)</f>
        <v>0</v>
      </c>
      <c r="L131" s="48">
        <f t="shared" si="64"/>
        <v>0</v>
      </c>
      <c r="M131" s="48">
        <f t="shared" si="64"/>
        <v>38224728.670000002</v>
      </c>
      <c r="N131" s="48">
        <f t="shared" si="64"/>
        <v>67265851.75999999</v>
      </c>
      <c r="O131" s="48">
        <f t="shared" si="64"/>
        <v>0</v>
      </c>
      <c r="P131" s="48">
        <f t="shared" si="64"/>
        <v>0</v>
      </c>
      <c r="Q131" s="48">
        <f t="shared" si="64"/>
        <v>105490580.42999999</v>
      </c>
      <c r="R131" s="48">
        <f t="shared" si="64"/>
        <v>36956523.699999988</v>
      </c>
      <c r="S131" s="48">
        <f t="shared" si="64"/>
        <v>43016520.810000002</v>
      </c>
      <c r="T131" s="48">
        <f t="shared" si="64"/>
        <v>0</v>
      </c>
      <c r="U131" s="48">
        <f t="shared" si="64"/>
        <v>0</v>
      </c>
      <c r="V131" s="48">
        <f t="shared" si="64"/>
        <v>79973044.50999999</v>
      </c>
      <c r="W131" s="48">
        <f t="shared" si="64"/>
        <v>0</v>
      </c>
      <c r="X131" s="48">
        <f t="shared" si="64"/>
        <v>-105490580.42999999</v>
      </c>
      <c r="Y131" s="48">
        <f t="shared" si="64"/>
        <v>0</v>
      </c>
      <c r="Z131" s="48">
        <f t="shared" si="64"/>
        <v>0</v>
      </c>
    </row>
    <row r="132" spans="1:31">
      <c r="A132" s="40"/>
      <c r="C132" s="49" t="s">
        <v>39</v>
      </c>
      <c r="D132" s="39"/>
      <c r="E132" s="50">
        <f t="shared" ref="E132:F135" si="65">E56+E35</f>
        <v>0</v>
      </c>
      <c r="F132" s="50">
        <f t="shared" si="65"/>
        <v>0</v>
      </c>
      <c r="G132" s="50">
        <f>F132+E132</f>
        <v>0</v>
      </c>
      <c r="H132" s="50">
        <f>H56+H35</f>
        <v>0</v>
      </c>
      <c r="I132" s="50">
        <f>I56+I35</f>
        <v>0</v>
      </c>
      <c r="J132" s="50">
        <f>J56+J35</f>
        <v>0</v>
      </c>
      <c r="K132" s="50">
        <f>K56+K35</f>
        <v>0</v>
      </c>
      <c r="L132" s="50">
        <f>H132+I132+J132+K132</f>
        <v>0</v>
      </c>
      <c r="M132" s="50">
        <f>M56+M35</f>
        <v>0</v>
      </c>
      <c r="N132" s="50">
        <f>N56+N35</f>
        <v>0</v>
      </c>
      <c r="O132" s="50">
        <f>O56+O35</f>
        <v>0</v>
      </c>
      <c r="P132" s="50">
        <f>P56+P35</f>
        <v>0</v>
      </c>
      <c r="Q132" s="50">
        <f>SUM(M132:P132)</f>
        <v>0</v>
      </c>
      <c r="R132" s="50">
        <f>R56+R35</f>
        <v>0</v>
      </c>
      <c r="S132" s="50">
        <f>S56+S35</f>
        <v>0</v>
      </c>
      <c r="T132" s="50">
        <f>T56+T35</f>
        <v>0</v>
      </c>
      <c r="U132" s="50">
        <f>U56+U35</f>
        <v>0</v>
      </c>
      <c r="V132" s="50">
        <f>SUM(R132:U132)</f>
        <v>0</v>
      </c>
      <c r="W132" s="50">
        <f t="shared" ref="W132:Z132" si="66">W56+W35</f>
        <v>0</v>
      </c>
      <c r="X132" s="50">
        <f t="shared" si="66"/>
        <v>0</v>
      </c>
      <c r="Y132" s="50">
        <f t="shared" si="66"/>
        <v>0</v>
      </c>
      <c r="Z132" s="50">
        <f t="shared" si="66"/>
        <v>0</v>
      </c>
      <c r="AB132" s="313"/>
      <c r="AD132" s="84"/>
      <c r="AE132" s="84"/>
    </row>
    <row r="133" spans="1:31">
      <c r="A133" s="40"/>
      <c r="C133" s="49" t="s">
        <v>40</v>
      </c>
      <c r="D133" s="39"/>
      <c r="E133" s="50">
        <f t="shared" si="65"/>
        <v>0</v>
      </c>
      <c r="F133" s="50">
        <f t="shared" si="65"/>
        <v>0</v>
      </c>
      <c r="G133" s="50">
        <f t="shared" ref="G133:G135" si="67">F133+E133</f>
        <v>0</v>
      </c>
      <c r="H133" s="50">
        <f t="shared" ref="H133:J135" si="68">H57+H36</f>
        <v>0</v>
      </c>
      <c r="I133" s="50">
        <f t="shared" si="68"/>
        <v>0</v>
      </c>
      <c r="J133" s="50">
        <f t="shared" si="68"/>
        <v>0</v>
      </c>
      <c r="K133" s="50">
        <f>K28+K36</f>
        <v>0</v>
      </c>
      <c r="L133" s="50">
        <f t="shared" ref="L133:Z133" si="69">L28+L36</f>
        <v>0</v>
      </c>
      <c r="M133" s="50">
        <f t="shared" si="69"/>
        <v>38224728.670000002</v>
      </c>
      <c r="N133" s="50">
        <f t="shared" si="69"/>
        <v>67265851.75999999</v>
      </c>
      <c r="O133" s="50">
        <f t="shared" si="69"/>
        <v>0</v>
      </c>
      <c r="P133" s="50">
        <f t="shared" si="69"/>
        <v>0</v>
      </c>
      <c r="Q133" s="50">
        <f t="shared" si="69"/>
        <v>105490580.42999999</v>
      </c>
      <c r="R133" s="50">
        <f t="shared" si="69"/>
        <v>36956523.699999988</v>
      </c>
      <c r="S133" s="50">
        <f t="shared" si="69"/>
        <v>43016520.810000002</v>
      </c>
      <c r="T133" s="50">
        <f t="shared" si="69"/>
        <v>0</v>
      </c>
      <c r="U133" s="50">
        <f t="shared" si="69"/>
        <v>0</v>
      </c>
      <c r="V133" s="50">
        <f t="shared" si="69"/>
        <v>79973044.50999999</v>
      </c>
      <c r="W133" s="50">
        <f t="shared" si="69"/>
        <v>0</v>
      </c>
      <c r="X133" s="50">
        <f t="shared" si="69"/>
        <v>-105490580.42999999</v>
      </c>
      <c r="Y133" s="50">
        <f t="shared" si="69"/>
        <v>0</v>
      </c>
      <c r="Z133" s="50">
        <f t="shared" si="69"/>
        <v>0</v>
      </c>
      <c r="AB133" s="55"/>
      <c r="AC133" s="55"/>
    </row>
    <row r="134" spans="1:31">
      <c r="A134" s="40"/>
      <c r="C134" s="49" t="s">
        <v>41</v>
      </c>
      <c r="D134" s="39"/>
      <c r="E134" s="50">
        <f t="shared" si="65"/>
        <v>0</v>
      </c>
      <c r="F134" s="50">
        <f t="shared" si="65"/>
        <v>0</v>
      </c>
      <c r="G134" s="50">
        <f t="shared" si="67"/>
        <v>0</v>
      </c>
      <c r="H134" s="50">
        <f t="shared" si="68"/>
        <v>0</v>
      </c>
      <c r="I134" s="50">
        <f t="shared" si="68"/>
        <v>0</v>
      </c>
      <c r="J134" s="50">
        <f t="shared" si="68"/>
        <v>0</v>
      </c>
      <c r="K134" s="50">
        <f t="shared" ref="K134:Z135" si="70">K29+K37</f>
        <v>0</v>
      </c>
      <c r="L134" s="50">
        <f t="shared" si="70"/>
        <v>0</v>
      </c>
      <c r="M134" s="50">
        <f t="shared" si="70"/>
        <v>0</v>
      </c>
      <c r="N134" s="50">
        <f t="shared" si="70"/>
        <v>0</v>
      </c>
      <c r="O134" s="50">
        <f t="shared" si="70"/>
        <v>0</v>
      </c>
      <c r="P134" s="50">
        <f t="shared" si="70"/>
        <v>0</v>
      </c>
      <c r="Q134" s="50">
        <f t="shared" si="70"/>
        <v>0</v>
      </c>
      <c r="R134" s="50">
        <f t="shared" si="70"/>
        <v>0</v>
      </c>
      <c r="S134" s="50">
        <f t="shared" si="70"/>
        <v>0</v>
      </c>
      <c r="T134" s="50">
        <f t="shared" si="70"/>
        <v>0</v>
      </c>
      <c r="U134" s="50">
        <f t="shared" si="70"/>
        <v>0</v>
      </c>
      <c r="V134" s="50">
        <f t="shared" si="70"/>
        <v>0</v>
      </c>
      <c r="W134" s="50">
        <f t="shared" si="70"/>
        <v>0</v>
      </c>
      <c r="X134" s="50">
        <f t="shared" si="70"/>
        <v>0</v>
      </c>
      <c r="Y134" s="50">
        <f t="shared" si="70"/>
        <v>0</v>
      </c>
      <c r="Z134" s="50">
        <f t="shared" si="70"/>
        <v>0</v>
      </c>
    </row>
    <row r="135" spans="1:31">
      <c r="A135" s="40"/>
      <c r="C135" s="49" t="s">
        <v>42</v>
      </c>
      <c r="D135" s="39"/>
      <c r="E135" s="50">
        <f t="shared" si="65"/>
        <v>0</v>
      </c>
      <c r="F135" s="50">
        <f t="shared" si="65"/>
        <v>0</v>
      </c>
      <c r="G135" s="50">
        <f t="shared" si="67"/>
        <v>0</v>
      </c>
      <c r="H135" s="50">
        <f t="shared" si="68"/>
        <v>0</v>
      </c>
      <c r="I135" s="50">
        <f t="shared" si="68"/>
        <v>0</v>
      </c>
      <c r="J135" s="50">
        <f t="shared" si="68"/>
        <v>0</v>
      </c>
      <c r="K135" s="50">
        <f t="shared" si="70"/>
        <v>0</v>
      </c>
      <c r="L135" s="50">
        <f t="shared" si="70"/>
        <v>0</v>
      </c>
      <c r="M135" s="50">
        <f t="shared" si="70"/>
        <v>0</v>
      </c>
      <c r="N135" s="50">
        <f t="shared" si="70"/>
        <v>0</v>
      </c>
      <c r="O135" s="50">
        <f t="shared" si="70"/>
        <v>0</v>
      </c>
      <c r="P135" s="50">
        <f t="shared" si="70"/>
        <v>0</v>
      </c>
      <c r="Q135" s="50">
        <f t="shared" si="70"/>
        <v>0</v>
      </c>
      <c r="R135" s="50">
        <f t="shared" si="70"/>
        <v>0</v>
      </c>
      <c r="S135" s="50">
        <f t="shared" si="70"/>
        <v>0</v>
      </c>
      <c r="T135" s="50">
        <f t="shared" si="70"/>
        <v>0</v>
      </c>
      <c r="U135" s="50">
        <f t="shared" si="70"/>
        <v>0</v>
      </c>
      <c r="V135" s="50">
        <f t="shared" si="70"/>
        <v>0</v>
      </c>
      <c r="W135" s="50">
        <f t="shared" si="70"/>
        <v>0</v>
      </c>
      <c r="X135" s="50">
        <f t="shared" si="70"/>
        <v>0</v>
      </c>
      <c r="Y135" s="50">
        <f t="shared" si="70"/>
        <v>0</v>
      </c>
      <c r="Z135" s="50">
        <f t="shared" si="70"/>
        <v>0</v>
      </c>
    </row>
    <row r="136" spans="1:31">
      <c r="A136" s="66"/>
      <c r="C136" s="41"/>
      <c r="D136" s="39"/>
      <c r="E136" s="39"/>
      <c r="F136" s="39"/>
      <c r="G136" s="39"/>
      <c r="H136" s="39"/>
      <c r="I136" s="39"/>
      <c r="J136" s="39"/>
      <c r="K136" s="39"/>
      <c r="L136" s="39"/>
      <c r="M136" s="50"/>
      <c r="N136" s="50"/>
      <c r="O136" s="50"/>
      <c r="P136" s="50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5"/>
      <c r="AB136" s="55"/>
    </row>
    <row r="137" spans="1:31">
      <c r="A137" s="66"/>
      <c r="C137" s="41"/>
      <c r="D137" s="39"/>
      <c r="E137" s="39"/>
      <c r="F137" s="39"/>
      <c r="G137" s="39"/>
      <c r="H137" s="39"/>
      <c r="I137" s="39"/>
      <c r="J137" s="39"/>
      <c r="K137" s="39"/>
      <c r="L137" s="39"/>
      <c r="M137" s="50"/>
      <c r="N137" s="50"/>
      <c r="O137" s="50"/>
      <c r="P137" s="50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5"/>
      <c r="AB137" s="55"/>
    </row>
    <row r="138" spans="1:31" ht="15.75" thickBot="1">
      <c r="A138" s="79"/>
      <c r="B138" s="24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2"/>
      <c r="N138" s="82"/>
      <c r="O138" s="82"/>
      <c r="P138" s="82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55"/>
      <c r="AB138" s="55"/>
    </row>
    <row r="139" spans="1:31">
      <c r="E139" s="84"/>
      <c r="F139" s="84">
        <f>'[1]FARS-CONSO'!F2644</f>
        <v>0</v>
      </c>
      <c r="G139" s="84"/>
      <c r="H139" s="84"/>
      <c r="I139" s="84">
        <f>'[1]FARS-CONSO'!I2644</f>
        <v>0</v>
      </c>
      <c r="J139" s="84"/>
      <c r="K139" s="84"/>
      <c r="L139" s="84"/>
      <c r="M139" s="84">
        <f>'[1]FARS-CONSO'!M2644</f>
        <v>0</v>
      </c>
      <c r="N139" s="84">
        <f>'[1]FARS-CONSO'!N2644</f>
        <v>0</v>
      </c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31">
      <c r="M140" s="84"/>
      <c r="N140" s="84"/>
      <c r="O140" s="84"/>
      <c r="P140" s="55"/>
      <c r="Q140" s="84"/>
      <c r="X140" s="84"/>
    </row>
    <row r="141" spans="1:31" s="85" customFormat="1">
      <c r="A141" s="85" t="s">
        <v>129</v>
      </c>
      <c r="B141" s="12"/>
      <c r="E141" s="86"/>
      <c r="F141" s="86"/>
      <c r="G141" s="86"/>
      <c r="H141" s="86"/>
      <c r="I141" s="86"/>
      <c r="J141" s="86"/>
      <c r="K141" s="86" t="s">
        <v>130</v>
      </c>
      <c r="L141" s="86"/>
      <c r="M141" s="86"/>
      <c r="N141" s="86"/>
      <c r="O141" s="86" t="s">
        <v>131</v>
      </c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31"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31"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31" s="85" customFormat="1">
      <c r="B144" s="12"/>
      <c r="E144" s="86"/>
      <c r="F144" s="86"/>
      <c r="G144" s="86"/>
      <c r="H144" s="86"/>
      <c r="I144" s="345"/>
      <c r="J144" s="345"/>
      <c r="K144" s="86"/>
      <c r="L144" s="345"/>
      <c r="M144" s="345"/>
      <c r="N144" s="55"/>
      <c r="O144" s="86"/>
      <c r="P144" s="86" t="s">
        <v>132</v>
      </c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2:26">
      <c r="C145" s="8" t="s">
        <v>133</v>
      </c>
      <c r="E145" s="87"/>
      <c r="F145" s="87" t="s">
        <v>134</v>
      </c>
      <c r="G145" s="55"/>
      <c r="H145" s="55"/>
      <c r="I145" s="87"/>
      <c r="J145" s="55"/>
      <c r="K145" s="55"/>
      <c r="L145" s="87" t="s">
        <v>135</v>
      </c>
      <c r="M145" s="55"/>
      <c r="N145" s="55"/>
      <c r="O145" s="55"/>
      <c r="P145" s="87" t="s">
        <v>136</v>
      </c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2:26">
      <c r="C146" s="85" t="s">
        <v>137</v>
      </c>
      <c r="E146" s="85"/>
      <c r="F146" s="85" t="s">
        <v>137</v>
      </c>
      <c r="G146" s="55"/>
      <c r="H146" s="55"/>
      <c r="I146" s="85"/>
      <c r="J146" s="55"/>
      <c r="K146" s="55"/>
      <c r="L146" s="85" t="s">
        <v>137</v>
      </c>
      <c r="M146" s="55"/>
      <c r="N146" s="55"/>
      <c r="O146" s="55"/>
      <c r="P146" s="85" t="s">
        <v>137</v>
      </c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2:26">
      <c r="B14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</sheetData>
  <mergeCells count="35">
    <mergeCell ref="O9:Q9"/>
    <mergeCell ref="X10:X12"/>
    <mergeCell ref="Y10:Z10"/>
    <mergeCell ref="Y11:Y12"/>
    <mergeCell ref="Z11:Z12"/>
    <mergeCell ref="T10:T12"/>
    <mergeCell ref="U10:U12"/>
    <mergeCell ref="V10:V12"/>
    <mergeCell ref="W10:W12"/>
    <mergeCell ref="R9:V9"/>
    <mergeCell ref="W9:Z9"/>
    <mergeCell ref="A2:N2"/>
    <mergeCell ref="A3:N3"/>
    <mergeCell ref="K10:K12"/>
    <mergeCell ref="A9:C12"/>
    <mergeCell ref="D9:D12"/>
    <mergeCell ref="E9:G9"/>
    <mergeCell ref="H9:L9"/>
    <mergeCell ref="E10:E12"/>
    <mergeCell ref="A13:C13"/>
    <mergeCell ref="I144:J144"/>
    <mergeCell ref="L144:M144"/>
    <mergeCell ref="R10:R12"/>
    <mergeCell ref="S10:S12"/>
    <mergeCell ref="L10:L12"/>
    <mergeCell ref="M10:M12"/>
    <mergeCell ref="N10:N12"/>
    <mergeCell ref="O10:O12"/>
    <mergeCell ref="P10:P12"/>
    <mergeCell ref="Q10:Q12"/>
    <mergeCell ref="F10:F12"/>
    <mergeCell ref="G10:G12"/>
    <mergeCell ref="H10:H12"/>
    <mergeCell ref="I10:I12"/>
    <mergeCell ref="J10:J12"/>
  </mergeCells>
  <pageMargins left="0.2" right="0.21" top="0.75" bottom="0.75" header="0.3" footer="0.3"/>
  <pageSetup paperSize="5" scale="7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tabSelected="1" workbookViewId="0">
      <selection activeCell="H18" sqref="H18"/>
    </sheetView>
  </sheetViews>
  <sheetFormatPr defaultRowHeight="15"/>
  <cols>
    <col min="1" max="1" width="2.85546875" customWidth="1"/>
    <col min="2" max="2" width="5.140625" style="12" customWidth="1"/>
    <col min="3" max="3" width="29" customWidth="1"/>
    <col min="4" max="4" width="13.7109375" customWidth="1"/>
    <col min="5" max="5" width="16.85546875" customWidth="1"/>
    <col min="6" max="6" width="13.7109375" customWidth="1"/>
    <col min="7" max="7" width="17" customWidth="1"/>
    <col min="8" max="8" width="16.7109375" customWidth="1"/>
    <col min="9" max="9" width="16.5703125" customWidth="1"/>
    <col min="10" max="10" width="19" customWidth="1"/>
    <col min="11" max="11" width="20.42578125" customWidth="1"/>
    <col min="12" max="12" width="16.7109375" customWidth="1"/>
    <col min="13" max="13" width="20.42578125" customWidth="1"/>
    <col min="14" max="15" width="19" customWidth="1"/>
    <col min="16" max="16" width="16.7109375" customWidth="1"/>
    <col min="17" max="17" width="19.140625" customWidth="1"/>
    <col min="18" max="18" width="18.28515625" customWidth="1"/>
    <col min="19" max="19" width="18.140625" customWidth="1"/>
    <col min="20" max="20" width="15.140625" customWidth="1"/>
    <col min="21" max="21" width="17.140625" customWidth="1"/>
    <col min="22" max="22" width="15.28515625" bestFit="1" customWidth="1"/>
    <col min="23" max="23" width="19.140625" customWidth="1"/>
    <col min="24" max="24" width="17.5703125" customWidth="1"/>
    <col min="25" max="25" width="13.5703125" customWidth="1"/>
    <col min="26" max="26" width="14.140625" customWidth="1"/>
  </cols>
  <sheetData>
    <row r="1" spans="1:26" s="8" customFormat="1" ht="20.25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 t="s">
        <v>0</v>
      </c>
      <c r="Z1" s="7"/>
    </row>
    <row r="2" spans="1:26" s="8" customFormat="1" ht="18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8"/>
    </row>
    <row r="3" spans="1:26" s="8" customFormat="1" ht="15.75">
      <c r="A3" s="349" t="s">
        <v>348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1"/>
    </row>
    <row r="4" spans="1:26" s="8" customFormat="1" ht="15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6" s="8" customFormat="1" ht="18">
      <c r="A5" s="9" t="s">
        <v>328</v>
      </c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7"/>
      <c r="T5" s="16"/>
      <c r="U5" s="16"/>
      <c r="V5" s="18"/>
      <c r="W5" s="18"/>
      <c r="X5" s="19"/>
      <c r="Y5" s="19"/>
      <c r="Z5" s="20"/>
    </row>
    <row r="6" spans="1:26" s="8" customFormat="1" ht="15.75">
      <c r="A6" s="9" t="s">
        <v>3</v>
      </c>
      <c r="B6" s="12"/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21"/>
      <c r="V6" s="16"/>
      <c r="W6" s="16"/>
      <c r="X6" s="16"/>
      <c r="Y6" s="16"/>
      <c r="Z6" s="20"/>
    </row>
    <row r="7" spans="1:26" s="8" customFormat="1" ht="15.75">
      <c r="A7" s="9" t="s">
        <v>4</v>
      </c>
      <c r="B7" s="12"/>
      <c r="C7" s="13"/>
      <c r="D7" s="14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22"/>
      <c r="U7" s="22"/>
      <c r="V7" s="16"/>
      <c r="W7" s="16"/>
      <c r="X7" s="16"/>
      <c r="Y7" s="16"/>
      <c r="Z7" s="20"/>
    </row>
    <row r="8" spans="1:26" s="8" customFormat="1" ht="16.5" thickBot="1">
      <c r="A8" s="23" t="s">
        <v>332</v>
      </c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8"/>
      <c r="N8" s="28"/>
      <c r="O8" s="28"/>
      <c r="P8" s="28"/>
      <c r="Q8" s="28"/>
      <c r="R8" s="28"/>
      <c r="S8" s="28"/>
      <c r="T8" s="29"/>
      <c r="U8" s="29"/>
      <c r="V8" s="28"/>
      <c r="W8" s="28"/>
      <c r="X8" s="28"/>
      <c r="Y8" s="28"/>
      <c r="Z8" s="30"/>
    </row>
    <row r="9" spans="1:26" s="8" customFormat="1" ht="16.5" thickBot="1">
      <c r="A9" s="352" t="s">
        <v>5</v>
      </c>
      <c r="B9" s="353"/>
      <c r="C9" s="353"/>
      <c r="D9" s="358" t="s">
        <v>6</v>
      </c>
      <c r="E9" s="361" t="s">
        <v>7</v>
      </c>
      <c r="F9" s="362"/>
      <c r="G9" s="363"/>
      <c r="H9" s="361" t="s">
        <v>8</v>
      </c>
      <c r="I9" s="362"/>
      <c r="J9" s="362"/>
      <c r="K9" s="362"/>
      <c r="L9" s="363"/>
      <c r="M9" s="364" t="s">
        <v>9</v>
      </c>
      <c r="N9" s="365"/>
      <c r="O9" s="365"/>
      <c r="P9" s="365"/>
      <c r="Q9" s="366"/>
      <c r="R9" s="364" t="s">
        <v>10</v>
      </c>
      <c r="S9" s="365"/>
      <c r="T9" s="365"/>
      <c r="U9" s="365"/>
      <c r="V9" s="366"/>
      <c r="W9" s="361" t="s">
        <v>11</v>
      </c>
      <c r="X9" s="362"/>
      <c r="Y9" s="362"/>
      <c r="Z9" s="363"/>
    </row>
    <row r="10" spans="1:26" s="8" customFormat="1" ht="16.5" thickBot="1">
      <c r="A10" s="354"/>
      <c r="B10" s="355"/>
      <c r="C10" s="355"/>
      <c r="D10" s="359"/>
      <c r="E10" s="342" t="s">
        <v>12</v>
      </c>
      <c r="F10" s="342" t="s">
        <v>13</v>
      </c>
      <c r="G10" s="342" t="s">
        <v>14</v>
      </c>
      <c r="H10" s="342" t="s">
        <v>15</v>
      </c>
      <c r="I10" s="342" t="s">
        <v>16</v>
      </c>
      <c r="J10" s="342" t="s">
        <v>17</v>
      </c>
      <c r="K10" s="342" t="s">
        <v>18</v>
      </c>
      <c r="L10" s="342" t="s">
        <v>19</v>
      </c>
      <c r="M10" s="339" t="s">
        <v>20</v>
      </c>
      <c r="N10" s="337" t="s">
        <v>21</v>
      </c>
      <c r="O10" s="337" t="s">
        <v>22</v>
      </c>
      <c r="P10" s="337" t="s">
        <v>23</v>
      </c>
      <c r="Q10" s="337" t="s">
        <v>24</v>
      </c>
      <c r="R10" s="339" t="s">
        <v>20</v>
      </c>
      <c r="S10" s="337" t="s">
        <v>21</v>
      </c>
      <c r="T10" s="337" t="s">
        <v>22</v>
      </c>
      <c r="U10" s="337" t="s">
        <v>23</v>
      </c>
      <c r="V10" s="337" t="s">
        <v>24</v>
      </c>
      <c r="W10" s="339" t="s">
        <v>25</v>
      </c>
      <c r="X10" s="339" t="s">
        <v>26</v>
      </c>
      <c r="Y10" s="361" t="s">
        <v>27</v>
      </c>
      <c r="Z10" s="363"/>
    </row>
    <row r="11" spans="1:26" s="8" customFormat="1" ht="12.75">
      <c r="A11" s="354"/>
      <c r="B11" s="355"/>
      <c r="C11" s="355"/>
      <c r="D11" s="359"/>
      <c r="E11" s="343"/>
      <c r="F11" s="343"/>
      <c r="G11" s="343"/>
      <c r="H11" s="343"/>
      <c r="I11" s="343"/>
      <c r="J11" s="343"/>
      <c r="K11" s="343"/>
      <c r="L11" s="343"/>
      <c r="M11" s="340"/>
      <c r="N11" s="338"/>
      <c r="O11" s="338"/>
      <c r="P11" s="338"/>
      <c r="Q11" s="338"/>
      <c r="R11" s="340"/>
      <c r="S11" s="338"/>
      <c r="T11" s="338"/>
      <c r="U11" s="338"/>
      <c r="V11" s="338"/>
      <c r="W11" s="340"/>
      <c r="X11" s="340"/>
      <c r="Y11" s="339" t="s">
        <v>28</v>
      </c>
      <c r="Z11" s="342" t="s">
        <v>29</v>
      </c>
    </row>
    <row r="12" spans="1:26" s="8" customFormat="1" ht="13.5" thickBot="1">
      <c r="A12" s="356"/>
      <c r="B12" s="357"/>
      <c r="C12" s="357"/>
      <c r="D12" s="360"/>
      <c r="E12" s="344"/>
      <c r="F12" s="344"/>
      <c r="G12" s="344"/>
      <c r="H12" s="344"/>
      <c r="I12" s="344"/>
      <c r="J12" s="344"/>
      <c r="K12" s="344"/>
      <c r="L12" s="344"/>
      <c r="M12" s="340"/>
      <c r="N12" s="338"/>
      <c r="O12" s="338"/>
      <c r="P12" s="338"/>
      <c r="Q12" s="338"/>
      <c r="R12" s="340"/>
      <c r="S12" s="338"/>
      <c r="T12" s="338"/>
      <c r="U12" s="338"/>
      <c r="V12" s="338"/>
      <c r="W12" s="341"/>
      <c r="X12" s="341"/>
      <c r="Y12" s="341"/>
      <c r="Z12" s="344"/>
    </row>
    <row r="13" spans="1:26" s="35" customFormat="1" ht="43.5" thickBot="1">
      <c r="A13" s="335">
        <v>1</v>
      </c>
      <c r="B13" s="336"/>
      <c r="C13" s="336"/>
      <c r="D13" s="31">
        <v>2</v>
      </c>
      <c r="E13" s="31">
        <v>3</v>
      </c>
      <c r="F13" s="31">
        <v>4</v>
      </c>
      <c r="G13" s="32" t="s">
        <v>30</v>
      </c>
      <c r="H13" s="31">
        <v>6</v>
      </c>
      <c r="I13" s="31">
        <v>7</v>
      </c>
      <c r="J13" s="31">
        <v>8</v>
      </c>
      <c r="K13" s="31">
        <v>9</v>
      </c>
      <c r="L13" s="32" t="s">
        <v>31</v>
      </c>
      <c r="M13" s="31">
        <v>11</v>
      </c>
      <c r="N13" s="31">
        <v>12</v>
      </c>
      <c r="O13" s="31">
        <v>13</v>
      </c>
      <c r="P13" s="31">
        <v>14</v>
      </c>
      <c r="Q13" s="33" t="s">
        <v>32</v>
      </c>
      <c r="R13" s="31">
        <v>16</v>
      </c>
      <c r="S13" s="31">
        <v>17</v>
      </c>
      <c r="T13" s="31">
        <v>18</v>
      </c>
      <c r="U13" s="31">
        <v>19</v>
      </c>
      <c r="V13" s="32" t="s">
        <v>33</v>
      </c>
      <c r="W13" s="34" t="s">
        <v>34</v>
      </c>
      <c r="X13" s="34" t="s">
        <v>35</v>
      </c>
      <c r="Y13" s="31">
        <v>23</v>
      </c>
      <c r="Z13" s="31">
        <v>24</v>
      </c>
    </row>
    <row r="14" spans="1:26">
      <c r="A14" s="36"/>
      <c r="B14" s="2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6">
      <c r="A15" s="40" t="s">
        <v>36</v>
      </c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>
      <c r="A16" s="42"/>
      <c r="C16" s="4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43" t="s">
        <v>37</v>
      </c>
      <c r="C17" s="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44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.75">
      <c r="A19" s="45"/>
      <c r="B19" s="46"/>
      <c r="C19" s="46" t="s">
        <v>334</v>
      </c>
      <c r="D19" s="47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20605373.75</v>
      </c>
      <c r="L19" s="48">
        <v>20605373.75</v>
      </c>
      <c r="M19" s="48">
        <v>0</v>
      </c>
      <c r="N19" s="48">
        <v>4442034.33</v>
      </c>
      <c r="O19" s="48">
        <v>7162326.8100000005</v>
      </c>
      <c r="P19" s="48">
        <v>234711511.75999999</v>
      </c>
      <c r="Q19" s="48">
        <v>246315872.89999998</v>
      </c>
      <c r="R19" s="48">
        <v>0</v>
      </c>
      <c r="S19" s="48">
        <v>2013685.0700000003</v>
      </c>
      <c r="T19" s="48">
        <v>9458610.9399999995</v>
      </c>
      <c r="U19" s="48">
        <v>18935491.620000001</v>
      </c>
      <c r="V19" s="48">
        <v>30407787.630000003</v>
      </c>
      <c r="W19" s="48">
        <v>-20605373.75</v>
      </c>
      <c r="X19" s="48">
        <v>-225710499.14999998</v>
      </c>
      <c r="Y19" s="48">
        <v>0</v>
      </c>
      <c r="Z19" s="48">
        <v>0</v>
      </c>
    </row>
    <row r="20" spans="1:26">
      <c r="A20" s="40"/>
      <c r="C20" s="49" t="s">
        <v>39</v>
      </c>
      <c r="D20" s="39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</row>
    <row r="21" spans="1:26">
      <c r="A21" s="40"/>
      <c r="C21" s="49" t="s">
        <v>40</v>
      </c>
      <c r="D21" s="39"/>
      <c r="E21" s="50"/>
      <c r="F21" s="50">
        <v>0</v>
      </c>
      <c r="G21" s="50">
        <v>0</v>
      </c>
      <c r="H21" s="50"/>
      <c r="I21" s="50">
        <v>0</v>
      </c>
      <c r="J21" s="50"/>
      <c r="K21" s="50">
        <v>20605373.75</v>
      </c>
      <c r="L21" s="50">
        <v>20605373.75</v>
      </c>
      <c r="M21" s="50">
        <v>0</v>
      </c>
      <c r="N21" s="50">
        <v>4442034.33</v>
      </c>
      <c r="O21" s="50">
        <v>7162326.8100000005</v>
      </c>
      <c r="P21" s="50">
        <v>234711511.75999999</v>
      </c>
      <c r="Q21" s="50">
        <v>246315872.89999998</v>
      </c>
      <c r="R21" s="50">
        <v>0</v>
      </c>
      <c r="S21" s="50">
        <v>2013685.0700000003</v>
      </c>
      <c r="T21" s="50">
        <v>9458610.9399999995</v>
      </c>
      <c r="U21" s="50">
        <v>18935491.620000001</v>
      </c>
      <c r="V21" s="50">
        <v>30407787.630000003</v>
      </c>
      <c r="W21" s="50">
        <v>-20605373.75</v>
      </c>
      <c r="X21" s="50">
        <v>-225710499.14999998</v>
      </c>
      <c r="Y21" s="50"/>
      <c r="Z21" s="50">
        <v>0</v>
      </c>
    </row>
    <row r="22" spans="1:26">
      <c r="A22" s="40"/>
      <c r="C22" s="49" t="s">
        <v>41</v>
      </c>
      <c r="D22" s="39"/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/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>
      <c r="A23" s="40"/>
      <c r="C23" s="49" t="s">
        <v>42</v>
      </c>
      <c r="D23" s="39"/>
      <c r="E23" s="50">
        <v>0</v>
      </c>
      <c r="F23" s="50">
        <v>0</v>
      </c>
      <c r="G23" s="50">
        <v>0</v>
      </c>
      <c r="H23" s="50"/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/>
      <c r="Z23" s="50">
        <v>0</v>
      </c>
    </row>
    <row r="24" spans="1:26" ht="15.75">
      <c r="A24" s="45"/>
      <c r="B24" s="46"/>
      <c r="C24" s="51"/>
      <c r="D24" s="47"/>
      <c r="E24" s="47"/>
      <c r="F24" s="47"/>
      <c r="G24" s="47"/>
      <c r="H24" s="47"/>
      <c r="I24" s="47"/>
      <c r="J24" s="47"/>
      <c r="K24" s="47"/>
      <c r="L24" s="4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0">
        <v>0</v>
      </c>
      <c r="Y24" s="52"/>
      <c r="Z24" s="52"/>
    </row>
    <row r="25" spans="1:26" ht="15.75">
      <c r="A25" s="45"/>
      <c r="B25" s="46"/>
      <c r="C25" s="51"/>
      <c r="D25" s="47"/>
      <c r="E25" s="47"/>
      <c r="F25" s="47"/>
      <c r="G25" s="47"/>
      <c r="H25" s="47"/>
      <c r="I25" s="47"/>
      <c r="J25" s="47"/>
      <c r="K25" s="47"/>
      <c r="L25" s="4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.75">
      <c r="A26" s="45"/>
      <c r="B26" s="46"/>
      <c r="C26" s="46" t="s">
        <v>43</v>
      </c>
      <c r="D26" s="47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9642165.7699999996</v>
      </c>
      <c r="N26" s="48">
        <v>25427515.830000002</v>
      </c>
      <c r="O26" s="48">
        <v>23589527.840000004</v>
      </c>
      <c r="P26" s="48">
        <v>46519567.140000001</v>
      </c>
      <c r="Q26" s="48">
        <v>105178776.58</v>
      </c>
      <c r="R26" s="48">
        <v>5273319.8599999994</v>
      </c>
      <c r="S26" s="48">
        <v>19137722.233333334</v>
      </c>
      <c r="T26" s="48">
        <v>28000300.860000003</v>
      </c>
      <c r="U26" s="48">
        <v>36268057.439999998</v>
      </c>
      <c r="V26" s="48">
        <v>88679400.393333346</v>
      </c>
      <c r="W26" s="48">
        <v>0</v>
      </c>
      <c r="X26" s="48">
        <v>-105178776.58</v>
      </c>
      <c r="Y26" s="48">
        <v>0</v>
      </c>
      <c r="Z26" s="48">
        <v>0</v>
      </c>
    </row>
    <row r="27" spans="1:26">
      <c r="A27" s="40"/>
      <c r="C27" s="49" t="s">
        <v>39</v>
      </c>
      <c r="D27" s="39"/>
      <c r="E27" s="50"/>
      <c r="F27" s="50"/>
      <c r="G27" s="50">
        <v>0</v>
      </c>
      <c r="H27" s="50"/>
      <c r="I27" s="50"/>
      <c r="J27" s="50"/>
      <c r="K27" s="50"/>
      <c r="L27" s="50">
        <v>0</v>
      </c>
      <c r="M27" s="50"/>
      <c r="N27" s="50"/>
      <c r="O27" s="50"/>
      <c r="P27" s="50"/>
      <c r="Q27" s="50">
        <v>0</v>
      </c>
      <c r="R27" s="50"/>
      <c r="S27" s="50"/>
      <c r="T27" s="50"/>
      <c r="U27" s="50"/>
      <c r="V27" s="50">
        <v>0</v>
      </c>
      <c r="W27" s="50"/>
      <c r="X27" s="50"/>
      <c r="Y27" s="50"/>
      <c r="Z27" s="50"/>
    </row>
    <row r="28" spans="1:26" s="334" customFormat="1">
      <c r="A28" s="330"/>
      <c r="B28" s="331"/>
      <c r="C28" s="332" t="s">
        <v>40</v>
      </c>
      <c r="D28" s="333"/>
      <c r="E28" s="155">
        <v>0</v>
      </c>
      <c r="F28" s="155">
        <v>0</v>
      </c>
      <c r="G28" s="155"/>
      <c r="H28" s="155"/>
      <c r="I28" s="155"/>
      <c r="J28" s="155"/>
      <c r="K28" s="155">
        <v>0</v>
      </c>
      <c r="L28" s="155">
        <v>0</v>
      </c>
      <c r="M28" s="155">
        <v>9642165.7699999996</v>
      </c>
      <c r="N28" s="155">
        <v>25427515.830000002</v>
      </c>
      <c r="O28" s="155">
        <v>23589527.840000004</v>
      </c>
      <c r="P28" s="155">
        <v>46519567.140000001</v>
      </c>
      <c r="Q28" s="155">
        <v>105178776.58</v>
      </c>
      <c r="R28" s="155">
        <v>5273319.8599999994</v>
      </c>
      <c r="S28" s="155">
        <v>19137722.233333334</v>
      </c>
      <c r="T28" s="155">
        <v>28000300.860000003</v>
      </c>
      <c r="U28" s="155">
        <v>36268057.439999998</v>
      </c>
      <c r="V28" s="155">
        <v>88679400.393333346</v>
      </c>
      <c r="W28" s="155">
        <v>0</v>
      </c>
      <c r="X28" s="155">
        <v>-105178776.58</v>
      </c>
      <c r="Y28" s="155">
        <v>0</v>
      </c>
      <c r="Z28" s="155">
        <v>0</v>
      </c>
    </row>
    <row r="29" spans="1:26">
      <c r="A29" s="40"/>
      <c r="C29" s="49" t="s">
        <v>41</v>
      </c>
      <c r="D29" s="39"/>
      <c r="E29" s="50"/>
      <c r="F29" s="50"/>
      <c r="G29" s="50">
        <v>0</v>
      </c>
      <c r="H29" s="50"/>
      <c r="I29" s="50"/>
      <c r="J29" s="50"/>
      <c r="K29" s="50"/>
      <c r="L29" s="50">
        <v>0</v>
      </c>
      <c r="M29" s="50"/>
      <c r="N29" s="50"/>
      <c r="O29" s="50"/>
      <c r="P29" s="50"/>
      <c r="Q29" s="50">
        <v>0</v>
      </c>
      <c r="R29" s="50"/>
      <c r="S29" s="50"/>
      <c r="T29" s="50"/>
      <c r="U29" s="50"/>
      <c r="V29" s="50">
        <v>0</v>
      </c>
      <c r="W29" s="50">
        <v>0</v>
      </c>
      <c r="X29" s="50">
        <v>0</v>
      </c>
      <c r="Y29" s="50"/>
      <c r="Z29" s="50"/>
    </row>
    <row r="30" spans="1:26">
      <c r="A30" s="40"/>
      <c r="C30" s="49" t="s">
        <v>42</v>
      </c>
      <c r="D30" s="39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</row>
    <row r="31" spans="1:26" ht="15.75">
      <c r="A31" s="45"/>
      <c r="B31" s="46"/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0">
        <v>0</v>
      </c>
      <c r="Y31" s="52"/>
      <c r="Z31" s="52"/>
    </row>
    <row r="32" spans="1:26" ht="15.75">
      <c r="A32" s="45"/>
      <c r="B32" s="46"/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0">
        <v>0</v>
      </c>
      <c r="Y32" s="52"/>
      <c r="Z32" s="52"/>
    </row>
    <row r="33" spans="1:26" ht="15.75" hidden="1">
      <c r="A33" s="45"/>
      <c r="B33" s="46"/>
      <c r="C33" s="46" t="s">
        <v>44</v>
      </c>
      <c r="D33" s="47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</row>
    <row r="34" spans="1:26" hidden="1">
      <c r="A34" s="40"/>
      <c r="C34" s="49" t="s">
        <v>39</v>
      </c>
      <c r="D34" s="39"/>
      <c r="E34" s="50"/>
      <c r="F34" s="50"/>
      <c r="G34" s="50">
        <v>0</v>
      </c>
      <c r="H34" s="50"/>
      <c r="I34" s="50"/>
      <c r="J34" s="50"/>
      <c r="K34" s="50"/>
      <c r="L34" s="50">
        <v>0</v>
      </c>
      <c r="M34" s="50"/>
      <c r="N34" s="50"/>
      <c r="O34" s="50"/>
      <c r="P34" s="50"/>
      <c r="Q34" s="50">
        <v>0</v>
      </c>
      <c r="R34" s="50"/>
      <c r="S34" s="50"/>
      <c r="T34" s="50"/>
      <c r="U34" s="50"/>
      <c r="V34" s="50">
        <v>0</v>
      </c>
      <c r="W34" s="50"/>
      <c r="X34" s="50"/>
      <c r="Y34" s="50"/>
      <c r="Z34" s="50"/>
    </row>
    <row r="35" spans="1:26" hidden="1">
      <c r="A35" s="40"/>
      <c r="C35" s="49" t="s">
        <v>40</v>
      </c>
      <c r="D35" s="39"/>
      <c r="E35" s="50"/>
      <c r="F35" s="50">
        <v>0</v>
      </c>
      <c r="G35" s="50">
        <v>0</v>
      </c>
      <c r="H35" s="50"/>
      <c r="I35" s="50"/>
      <c r="J35" s="50"/>
      <c r="K35" s="50"/>
      <c r="L35" s="50">
        <v>0</v>
      </c>
      <c r="M35" s="50"/>
      <c r="N35" s="50"/>
      <c r="O35" s="50"/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</row>
    <row r="36" spans="1:26" hidden="1">
      <c r="A36" s="40"/>
      <c r="C36" s="49" t="s">
        <v>41</v>
      </c>
      <c r="D36" s="39"/>
      <c r="E36" s="50"/>
      <c r="F36" s="50"/>
      <c r="G36" s="50">
        <v>0</v>
      </c>
      <c r="H36" s="50"/>
      <c r="I36" s="50"/>
      <c r="J36" s="50"/>
      <c r="K36" s="50"/>
      <c r="L36" s="50">
        <v>0</v>
      </c>
      <c r="M36" s="50"/>
      <c r="N36" s="50"/>
      <c r="O36" s="50"/>
      <c r="P36" s="50"/>
      <c r="Q36" s="50">
        <v>0</v>
      </c>
      <c r="R36" s="50"/>
      <c r="S36" s="50"/>
      <c r="T36" s="50"/>
      <c r="U36" s="50"/>
      <c r="V36" s="50">
        <v>0</v>
      </c>
      <c r="W36" s="50">
        <v>0</v>
      </c>
      <c r="X36" s="50">
        <v>0</v>
      </c>
      <c r="Y36" s="50"/>
      <c r="Z36" s="50"/>
    </row>
    <row r="37" spans="1:26" hidden="1">
      <c r="A37" s="40"/>
      <c r="C37" s="49" t="s">
        <v>42</v>
      </c>
      <c r="D37" s="39"/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</row>
    <row r="38" spans="1:26" ht="15.75" hidden="1">
      <c r="A38" s="45"/>
      <c r="B38" s="46"/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.75" hidden="1">
      <c r="A39" s="45"/>
      <c r="B39" s="46"/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idden="1">
      <c r="A40" s="43" t="s">
        <v>45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 hidden="1">
      <c r="A41" s="45"/>
      <c r="B41" s="46"/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.75" hidden="1">
      <c r="A42" s="45"/>
      <c r="B42" s="46"/>
      <c r="C42" s="46" t="s">
        <v>138</v>
      </c>
      <c r="D42" s="47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</row>
    <row r="43" spans="1:26" hidden="1">
      <c r="A43" s="40"/>
      <c r="C43" s="49" t="s">
        <v>39</v>
      </c>
      <c r="D43" s="39"/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</row>
    <row r="44" spans="1:26" hidden="1">
      <c r="A44" s="40"/>
      <c r="C44" s="49" t="s">
        <v>40</v>
      </c>
      <c r="D44" s="39"/>
      <c r="E44" s="50"/>
      <c r="F44" s="50">
        <v>0</v>
      </c>
      <c r="G44" s="50">
        <v>0</v>
      </c>
      <c r="H44" s="50"/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/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</row>
    <row r="45" spans="1:26" hidden="1">
      <c r="A45" s="40"/>
      <c r="C45" s="49" t="s">
        <v>41</v>
      </c>
      <c r="D45" s="39"/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</row>
    <row r="46" spans="1:26" hidden="1">
      <c r="A46" s="40"/>
      <c r="C46" s="49" t="s">
        <v>42</v>
      </c>
      <c r="D46" s="39"/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</row>
    <row r="47" spans="1:26" ht="15.75" hidden="1">
      <c r="A47" s="45"/>
      <c r="B47" s="46"/>
      <c r="C47" s="51"/>
      <c r="D47" s="47"/>
      <c r="E47" s="47"/>
      <c r="F47" s="47"/>
      <c r="G47" s="47"/>
      <c r="H47" s="47"/>
      <c r="I47" s="47"/>
      <c r="J47" s="47"/>
      <c r="K47" s="47"/>
      <c r="L47" s="47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 hidden="1">
      <c r="A48" s="45"/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5.75" hidden="1">
      <c r="A49" s="45"/>
      <c r="B49" s="46"/>
      <c r="C49" s="46" t="s">
        <v>43</v>
      </c>
      <c r="D49" s="47"/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</row>
    <row r="50" spans="1:26" hidden="1">
      <c r="A50" s="40"/>
      <c r="C50" s="49" t="s">
        <v>39</v>
      </c>
      <c r="D50" s="39"/>
      <c r="E50" s="50"/>
      <c r="F50" s="50"/>
      <c r="G50" s="50">
        <v>0</v>
      </c>
      <c r="H50" s="50"/>
      <c r="I50" s="50"/>
      <c r="J50" s="50"/>
      <c r="K50" s="50"/>
      <c r="L50" s="50">
        <v>0</v>
      </c>
      <c r="M50" s="50"/>
      <c r="N50" s="50"/>
      <c r="O50" s="50"/>
      <c r="P50" s="50"/>
      <c r="Q50" s="50">
        <v>0</v>
      </c>
      <c r="R50" s="50"/>
      <c r="S50" s="50"/>
      <c r="T50" s="50"/>
      <c r="U50" s="50"/>
      <c r="V50" s="50">
        <v>0</v>
      </c>
      <c r="W50" s="50"/>
      <c r="X50" s="50"/>
      <c r="Y50" s="50"/>
      <c r="Z50" s="50"/>
    </row>
    <row r="51" spans="1:26" hidden="1">
      <c r="A51" s="40"/>
      <c r="C51" s="49" t="s">
        <v>40</v>
      </c>
      <c r="D51" s="39"/>
      <c r="E51" s="50"/>
      <c r="F51" s="50">
        <v>0</v>
      </c>
      <c r="G51" s="50">
        <v>0</v>
      </c>
      <c r="H51" s="50"/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/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</row>
    <row r="52" spans="1:26" hidden="1">
      <c r="A52" s="40"/>
      <c r="C52" s="49" t="s">
        <v>41</v>
      </c>
      <c r="D52" s="39"/>
      <c r="E52" s="50"/>
      <c r="F52" s="50"/>
      <c r="G52" s="50">
        <v>0</v>
      </c>
      <c r="H52" s="50"/>
      <c r="I52" s="50"/>
      <c r="J52" s="50"/>
      <c r="K52" s="50"/>
      <c r="L52" s="50">
        <v>0</v>
      </c>
      <c r="M52" s="50"/>
      <c r="N52" s="50"/>
      <c r="O52" s="50"/>
      <c r="P52" s="50"/>
      <c r="Q52" s="50">
        <v>0</v>
      </c>
      <c r="R52" s="50"/>
      <c r="S52" s="50"/>
      <c r="T52" s="50"/>
      <c r="U52" s="50"/>
      <c r="V52" s="50">
        <v>0</v>
      </c>
      <c r="W52" s="50">
        <v>0</v>
      </c>
      <c r="X52" s="50">
        <v>0</v>
      </c>
      <c r="Y52" s="50"/>
      <c r="Z52" s="50"/>
    </row>
    <row r="53" spans="1:26" hidden="1">
      <c r="A53" s="40"/>
      <c r="C53" s="49" t="s">
        <v>42</v>
      </c>
      <c r="D53" s="39"/>
      <c r="E53" s="50"/>
      <c r="F53" s="50"/>
      <c r="G53" s="50">
        <v>0</v>
      </c>
      <c r="H53" s="50"/>
      <c r="I53" s="50"/>
      <c r="J53" s="50"/>
      <c r="K53" s="50"/>
      <c r="L53" s="50">
        <v>0</v>
      </c>
      <c r="M53" s="50"/>
      <c r="N53" s="50"/>
      <c r="O53" s="50"/>
      <c r="P53" s="50"/>
      <c r="Q53" s="50">
        <v>0</v>
      </c>
      <c r="R53" s="50"/>
      <c r="S53" s="50"/>
      <c r="T53" s="50"/>
      <c r="U53" s="50"/>
      <c r="V53" s="50">
        <v>0</v>
      </c>
      <c r="W53" s="50">
        <v>0</v>
      </c>
      <c r="X53" s="50">
        <v>0</v>
      </c>
      <c r="Y53" s="50"/>
      <c r="Z53" s="50"/>
    </row>
    <row r="54" spans="1:26" ht="15.75" hidden="1">
      <c r="A54" s="45"/>
      <c r="B54" s="46"/>
      <c r="C54" s="51"/>
      <c r="D54" s="47"/>
      <c r="E54" s="47"/>
      <c r="F54" s="47"/>
      <c r="G54" s="47"/>
      <c r="H54" s="47"/>
      <c r="I54" s="47"/>
      <c r="J54" s="47"/>
      <c r="K54" s="47"/>
      <c r="L54" s="47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.75" hidden="1">
      <c r="A55" s="45"/>
      <c r="B55" s="46"/>
      <c r="C55" s="51"/>
      <c r="D55" s="47"/>
      <c r="E55" s="47"/>
      <c r="F55" s="47"/>
      <c r="G55" s="47"/>
      <c r="H55" s="47"/>
      <c r="I55" s="47"/>
      <c r="J55" s="47"/>
      <c r="K55" s="47"/>
      <c r="L55" s="47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5.75" hidden="1">
      <c r="A56" s="45"/>
      <c r="B56" s="46"/>
      <c r="C56" s="46" t="s">
        <v>44</v>
      </c>
      <c r="D56" s="47"/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</row>
    <row r="57" spans="1:26" hidden="1">
      <c r="A57" s="40"/>
      <c r="C57" s="49" t="s">
        <v>39</v>
      </c>
      <c r="D57" s="39"/>
      <c r="E57" s="50"/>
      <c r="F57" s="50"/>
      <c r="G57" s="50">
        <v>0</v>
      </c>
      <c r="H57" s="50"/>
      <c r="I57" s="50"/>
      <c r="J57" s="50"/>
      <c r="K57" s="50"/>
      <c r="L57" s="50">
        <v>0</v>
      </c>
      <c r="M57" s="50"/>
      <c r="N57" s="50"/>
      <c r="O57" s="50"/>
      <c r="P57" s="50"/>
      <c r="Q57" s="50">
        <v>0</v>
      </c>
      <c r="R57" s="50"/>
      <c r="S57" s="50"/>
      <c r="T57" s="50"/>
      <c r="U57" s="50"/>
      <c r="V57" s="50">
        <v>0</v>
      </c>
      <c r="W57" s="50"/>
      <c r="X57" s="50"/>
      <c r="Y57" s="50"/>
      <c r="Z57" s="50"/>
    </row>
    <row r="58" spans="1:26" hidden="1">
      <c r="A58" s="40"/>
      <c r="C58" s="49" t="s">
        <v>40</v>
      </c>
      <c r="D58" s="39"/>
      <c r="E58" s="50"/>
      <c r="F58" s="50"/>
      <c r="G58" s="50">
        <v>0</v>
      </c>
      <c r="H58" s="50"/>
      <c r="I58" s="50"/>
      <c r="J58" s="50"/>
      <c r="K58" s="50"/>
      <c r="L58" s="50">
        <v>0</v>
      </c>
      <c r="M58" s="50"/>
      <c r="N58" s="50"/>
      <c r="O58" s="50"/>
      <c r="P58" s="50"/>
      <c r="Q58" s="50">
        <v>0</v>
      </c>
      <c r="R58" s="50"/>
      <c r="S58" s="50"/>
      <c r="T58" s="50"/>
      <c r="U58" s="50"/>
      <c r="V58" s="50">
        <v>0</v>
      </c>
      <c r="W58" s="50">
        <v>0</v>
      </c>
      <c r="X58" s="50">
        <v>0</v>
      </c>
      <c r="Y58" s="50"/>
      <c r="Z58" s="50"/>
    </row>
    <row r="59" spans="1:26" hidden="1">
      <c r="A59" s="40"/>
      <c r="C59" s="49" t="s">
        <v>41</v>
      </c>
      <c r="D59" s="39"/>
      <c r="E59" s="50"/>
      <c r="F59" s="50"/>
      <c r="G59" s="50">
        <v>0</v>
      </c>
      <c r="H59" s="50"/>
      <c r="I59" s="50"/>
      <c r="J59" s="50"/>
      <c r="K59" s="50"/>
      <c r="L59" s="50">
        <v>0</v>
      </c>
      <c r="M59" s="50"/>
      <c r="N59" s="50"/>
      <c r="O59" s="50"/>
      <c r="P59" s="50"/>
      <c r="Q59" s="50">
        <v>0</v>
      </c>
      <c r="R59" s="50"/>
      <c r="S59" s="50"/>
      <c r="T59" s="50"/>
      <c r="U59" s="50"/>
      <c r="V59" s="50">
        <v>0</v>
      </c>
      <c r="W59" s="50">
        <v>0</v>
      </c>
      <c r="X59" s="50">
        <v>0</v>
      </c>
      <c r="Y59" s="50"/>
      <c r="Z59" s="50"/>
    </row>
    <row r="60" spans="1:26" hidden="1">
      <c r="A60" s="40"/>
      <c r="C60" s="49" t="s">
        <v>42</v>
      </c>
      <c r="D60" s="39"/>
      <c r="E60" s="50"/>
      <c r="F60" s="50"/>
      <c r="G60" s="50">
        <v>0</v>
      </c>
      <c r="H60" s="50"/>
      <c r="I60" s="50"/>
      <c r="J60" s="50"/>
      <c r="K60" s="50"/>
      <c r="L60" s="50">
        <v>0</v>
      </c>
      <c r="M60" s="50"/>
      <c r="N60" s="50"/>
      <c r="O60" s="50"/>
      <c r="P60" s="50"/>
      <c r="Q60" s="50">
        <v>0</v>
      </c>
      <c r="R60" s="50"/>
      <c r="S60" s="50"/>
      <c r="T60" s="50"/>
      <c r="U60" s="50"/>
      <c r="V60" s="50">
        <v>0</v>
      </c>
      <c r="W60" s="50">
        <v>0</v>
      </c>
      <c r="X60" s="50">
        <v>0</v>
      </c>
      <c r="Y60" s="50"/>
      <c r="Z60" s="50"/>
    </row>
    <row r="61" spans="1:26" ht="15.75" hidden="1">
      <c r="A61" s="45"/>
      <c r="B61" s="46"/>
      <c r="C61" s="51"/>
      <c r="D61" s="47"/>
      <c r="E61" s="47"/>
      <c r="F61" s="47"/>
      <c r="G61" s="47"/>
      <c r="H61" s="47"/>
      <c r="I61" s="47"/>
      <c r="J61" s="47"/>
      <c r="K61" s="47"/>
      <c r="L61" s="47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.75" hidden="1">
      <c r="A62" s="45"/>
      <c r="B62" s="46"/>
      <c r="C62" s="51"/>
      <c r="D62" s="47"/>
      <c r="E62" s="47"/>
      <c r="F62" s="47"/>
      <c r="G62" s="47"/>
      <c r="H62" s="47"/>
      <c r="I62" s="47"/>
      <c r="J62" s="47"/>
      <c r="K62" s="47"/>
      <c r="L62" s="4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 hidden="1">
      <c r="A63" s="45"/>
      <c r="B63" s="46"/>
      <c r="C63" s="46" t="s">
        <v>48</v>
      </c>
      <c r="D63" s="47"/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</row>
    <row r="64" spans="1:26" hidden="1">
      <c r="A64" s="40"/>
      <c r="C64" s="49" t="s">
        <v>39</v>
      </c>
      <c r="D64" s="39"/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</row>
    <row r="65" spans="1:26" hidden="1">
      <c r="A65" s="40"/>
      <c r="C65" s="49" t="s">
        <v>40</v>
      </c>
      <c r="D65" s="39"/>
      <c r="E65" s="50"/>
      <c r="F65" s="50">
        <v>0</v>
      </c>
      <c r="G65" s="50">
        <v>0</v>
      </c>
      <c r="H65" s="50"/>
      <c r="I65" s="50">
        <v>0</v>
      </c>
      <c r="J65" s="50"/>
      <c r="K65" s="50"/>
      <c r="L65" s="50">
        <v>0</v>
      </c>
      <c r="M65" s="50"/>
      <c r="N65" s="50"/>
      <c r="O65" s="50"/>
      <c r="P65" s="50"/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1:26" hidden="1">
      <c r="A66" s="40"/>
      <c r="C66" s="49" t="s">
        <v>41</v>
      </c>
      <c r="D66" s="39"/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/>
      <c r="N66" s="50"/>
      <c r="O66" s="50"/>
      <c r="P66" s="50"/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</row>
    <row r="67" spans="1:26" hidden="1">
      <c r="A67" s="40"/>
      <c r="C67" s="49" t="s">
        <v>42</v>
      </c>
      <c r="D67" s="39"/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</row>
    <row r="68" spans="1:26" ht="15.75" hidden="1">
      <c r="A68" s="45"/>
      <c r="B68" s="46"/>
      <c r="C68" s="51"/>
      <c r="D68" s="47"/>
      <c r="E68" s="47"/>
      <c r="F68" s="47"/>
      <c r="G68" s="47"/>
      <c r="H68" s="47"/>
      <c r="I68" s="47"/>
      <c r="J68" s="47"/>
      <c r="K68" s="47"/>
      <c r="L68" s="47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5.75" hidden="1">
      <c r="A69" s="45"/>
      <c r="B69" s="46"/>
      <c r="C69" s="51"/>
      <c r="D69" s="47"/>
      <c r="E69" s="47"/>
      <c r="F69" s="47"/>
      <c r="G69" s="47"/>
      <c r="H69" s="47"/>
      <c r="I69" s="47"/>
      <c r="J69" s="47"/>
      <c r="K69" s="47"/>
      <c r="L69" s="47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5.75" hidden="1">
      <c r="A70" s="45"/>
      <c r="B70" s="46"/>
      <c r="C70" s="46" t="s">
        <v>43</v>
      </c>
      <c r="D70" s="47"/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</row>
    <row r="71" spans="1:26" hidden="1">
      <c r="A71" s="40"/>
      <c r="C71" s="49" t="s">
        <v>39</v>
      </c>
      <c r="D71" s="39"/>
      <c r="E71" s="50"/>
      <c r="F71" s="50"/>
      <c r="G71" s="50">
        <v>0</v>
      </c>
      <c r="H71" s="50"/>
      <c r="I71" s="50"/>
      <c r="J71" s="50"/>
      <c r="K71" s="50"/>
      <c r="L71" s="50">
        <v>0</v>
      </c>
      <c r="M71" s="50"/>
      <c r="N71" s="50"/>
      <c r="O71" s="50"/>
      <c r="P71" s="50"/>
      <c r="Q71" s="50">
        <v>0</v>
      </c>
      <c r="R71" s="50"/>
      <c r="S71" s="50"/>
      <c r="T71" s="50"/>
      <c r="U71" s="50"/>
      <c r="V71" s="50">
        <v>0</v>
      </c>
      <c r="W71" s="50"/>
      <c r="X71" s="50"/>
      <c r="Y71" s="50"/>
      <c r="Z71" s="50"/>
    </row>
    <row r="72" spans="1:26" hidden="1">
      <c r="A72" s="40"/>
      <c r="C72" s="49" t="s">
        <v>40</v>
      </c>
      <c r="D72" s="39"/>
      <c r="E72" s="50"/>
      <c r="F72" s="50">
        <v>0</v>
      </c>
      <c r="G72" s="50">
        <v>0</v>
      </c>
      <c r="H72" s="50"/>
      <c r="I72" s="50"/>
      <c r="J72" s="50"/>
      <c r="K72" s="50"/>
      <c r="L72" s="50">
        <v>0</v>
      </c>
      <c r="M72" s="50"/>
      <c r="N72" s="50"/>
      <c r="O72" s="50"/>
      <c r="P72" s="50"/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idden="1">
      <c r="A73" s="40"/>
      <c r="C73" s="49" t="s">
        <v>41</v>
      </c>
      <c r="D73" s="39"/>
      <c r="E73" s="50"/>
      <c r="F73" s="50"/>
      <c r="G73" s="50">
        <v>0</v>
      </c>
      <c r="H73" s="50"/>
      <c r="I73" s="50"/>
      <c r="J73" s="50"/>
      <c r="K73" s="50"/>
      <c r="L73" s="50">
        <v>0</v>
      </c>
      <c r="M73" s="50"/>
      <c r="N73" s="50"/>
      <c r="O73" s="50"/>
      <c r="P73" s="50"/>
      <c r="Q73" s="50">
        <v>0</v>
      </c>
      <c r="R73" s="50"/>
      <c r="S73" s="50"/>
      <c r="T73" s="50"/>
      <c r="U73" s="50"/>
      <c r="V73" s="50">
        <v>0</v>
      </c>
      <c r="W73" s="50">
        <v>0</v>
      </c>
      <c r="X73" s="50">
        <v>0</v>
      </c>
      <c r="Y73" s="50"/>
      <c r="Z73" s="50"/>
    </row>
    <row r="74" spans="1:26" hidden="1">
      <c r="A74" s="40"/>
      <c r="C74" s="49" t="s">
        <v>42</v>
      </c>
      <c r="D74" s="39"/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</row>
    <row r="75" spans="1:26" ht="15.75" hidden="1">
      <c r="A75" s="45"/>
      <c r="B75" s="46"/>
      <c r="C75" s="51"/>
      <c r="D75" s="47"/>
      <c r="E75" s="47"/>
      <c r="F75" s="47"/>
      <c r="G75" s="47"/>
      <c r="H75" s="47"/>
      <c r="I75" s="47"/>
      <c r="J75" s="47"/>
      <c r="K75" s="47"/>
      <c r="L75" s="47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5.75" hidden="1">
      <c r="A76" s="45"/>
      <c r="B76" s="46"/>
      <c r="C76" s="51"/>
      <c r="D76" s="47"/>
      <c r="E76" s="47"/>
      <c r="F76" s="47"/>
      <c r="G76" s="47"/>
      <c r="H76" s="47"/>
      <c r="I76" s="47"/>
      <c r="J76" s="47"/>
      <c r="K76" s="47"/>
      <c r="L76" s="47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5.75" hidden="1">
      <c r="A77" s="45"/>
      <c r="B77" s="46"/>
      <c r="C77" s="46" t="s">
        <v>44</v>
      </c>
      <c r="D77" s="47"/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</row>
    <row r="78" spans="1:26" hidden="1">
      <c r="A78" s="40"/>
      <c r="C78" s="49" t="s">
        <v>39</v>
      </c>
      <c r="D78" s="39"/>
      <c r="E78" s="50"/>
      <c r="F78" s="50"/>
      <c r="G78" s="50">
        <v>0</v>
      </c>
      <c r="H78" s="50"/>
      <c r="I78" s="50"/>
      <c r="J78" s="50"/>
      <c r="K78" s="50"/>
      <c r="L78" s="50">
        <v>0</v>
      </c>
      <c r="M78" s="50"/>
      <c r="N78" s="50"/>
      <c r="O78" s="50"/>
      <c r="P78" s="50"/>
      <c r="Q78" s="50">
        <v>0</v>
      </c>
      <c r="R78" s="50"/>
      <c r="S78" s="50"/>
      <c r="T78" s="50"/>
      <c r="U78" s="50"/>
      <c r="V78" s="50">
        <v>0</v>
      </c>
      <c r="W78" s="50"/>
      <c r="X78" s="50"/>
      <c r="Y78" s="50"/>
      <c r="Z78" s="50"/>
    </row>
    <row r="79" spans="1:26" hidden="1">
      <c r="A79" s="40"/>
      <c r="C79" s="49" t="s">
        <v>40</v>
      </c>
      <c r="D79" s="39"/>
      <c r="E79" s="50"/>
      <c r="F79" s="50"/>
      <c r="G79" s="50">
        <v>0</v>
      </c>
      <c r="H79" s="50"/>
      <c r="I79" s="50"/>
      <c r="J79" s="50"/>
      <c r="K79" s="50"/>
      <c r="L79" s="50">
        <v>0</v>
      </c>
      <c r="M79" s="50"/>
      <c r="N79" s="50"/>
      <c r="O79" s="50"/>
      <c r="P79" s="50"/>
      <c r="Q79" s="50">
        <v>0</v>
      </c>
      <c r="R79" s="50"/>
      <c r="S79" s="50"/>
      <c r="T79" s="50"/>
      <c r="U79" s="50"/>
      <c r="V79" s="50">
        <v>0</v>
      </c>
      <c r="W79" s="50">
        <v>0</v>
      </c>
      <c r="X79" s="50">
        <v>0</v>
      </c>
      <c r="Y79" s="50"/>
      <c r="Z79" s="50"/>
    </row>
    <row r="80" spans="1:26" hidden="1">
      <c r="A80" s="40"/>
      <c r="C80" s="49" t="s">
        <v>41</v>
      </c>
      <c r="D80" s="39"/>
      <c r="E80" s="50"/>
      <c r="F80" s="50"/>
      <c r="G80" s="50">
        <v>0</v>
      </c>
      <c r="H80" s="50"/>
      <c r="I80" s="50"/>
      <c r="J80" s="50"/>
      <c r="K80" s="50"/>
      <c r="L80" s="50">
        <v>0</v>
      </c>
      <c r="M80" s="50"/>
      <c r="N80" s="50"/>
      <c r="O80" s="50"/>
      <c r="P80" s="50"/>
      <c r="Q80" s="50">
        <v>0</v>
      </c>
      <c r="R80" s="50"/>
      <c r="S80" s="50"/>
      <c r="T80" s="50"/>
      <c r="U80" s="50"/>
      <c r="V80" s="50">
        <v>0</v>
      </c>
      <c r="W80" s="50">
        <v>0</v>
      </c>
      <c r="X80" s="50">
        <v>0</v>
      </c>
      <c r="Y80" s="50"/>
      <c r="Z80" s="50"/>
    </row>
    <row r="81" spans="1:28" hidden="1">
      <c r="A81" s="40"/>
      <c r="C81" s="49" t="s">
        <v>42</v>
      </c>
      <c r="D81" s="39"/>
      <c r="E81" s="50"/>
      <c r="F81" s="50"/>
      <c r="G81" s="50">
        <v>0</v>
      </c>
      <c r="H81" s="50"/>
      <c r="I81" s="50"/>
      <c r="J81" s="50"/>
      <c r="K81" s="50"/>
      <c r="L81" s="50">
        <v>0</v>
      </c>
      <c r="M81" s="50"/>
      <c r="N81" s="50"/>
      <c r="O81" s="50"/>
      <c r="P81" s="50"/>
      <c r="Q81" s="50">
        <v>0</v>
      </c>
      <c r="R81" s="50"/>
      <c r="S81" s="50"/>
      <c r="T81" s="50"/>
      <c r="U81" s="50"/>
      <c r="V81" s="50">
        <v>0</v>
      </c>
      <c r="W81" s="50">
        <v>0</v>
      </c>
      <c r="X81" s="50">
        <v>0</v>
      </c>
      <c r="Y81" s="50"/>
      <c r="Z81" s="50"/>
    </row>
    <row r="82" spans="1:28" ht="15.75" hidden="1">
      <c r="A82" s="53" t="s">
        <v>49</v>
      </c>
      <c r="B82" s="54"/>
      <c r="C82" s="41"/>
      <c r="D82" s="39"/>
      <c r="E82" s="39"/>
      <c r="F82" s="39"/>
      <c r="G82" s="39"/>
      <c r="H82" s="39"/>
      <c r="I82" s="39"/>
      <c r="J82" s="39"/>
      <c r="K82" s="39"/>
      <c r="L82" s="39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5"/>
      <c r="AB82" s="55"/>
    </row>
    <row r="83" spans="1:28" ht="15.75" hidden="1">
      <c r="A83" s="56"/>
      <c r="C83" s="41"/>
      <c r="D83" s="39"/>
      <c r="E83" s="39"/>
      <c r="F83" s="39"/>
      <c r="G83" s="39"/>
      <c r="H83" s="39"/>
      <c r="I83" s="39"/>
      <c r="J83" s="39"/>
      <c r="K83" s="39"/>
      <c r="L83" s="39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5"/>
      <c r="AB83" s="55"/>
    </row>
    <row r="84" spans="1:28" hidden="1">
      <c r="A84" s="57"/>
      <c r="B84" s="58" t="s">
        <v>50</v>
      </c>
      <c r="C84" s="41"/>
      <c r="D84" s="39"/>
      <c r="E84" s="39"/>
      <c r="F84" s="39"/>
      <c r="G84" s="39"/>
      <c r="H84" s="39"/>
      <c r="I84" s="39"/>
      <c r="J84" s="39"/>
      <c r="K84" s="39"/>
      <c r="L84" s="39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5"/>
      <c r="AB84" s="55"/>
    </row>
    <row r="85" spans="1:28" hidden="1">
      <c r="A85" s="57"/>
      <c r="B85" s="59"/>
      <c r="C85" s="60" t="s">
        <v>51</v>
      </c>
      <c r="D85" s="61" t="s">
        <v>52</v>
      </c>
      <c r="E85" s="61"/>
      <c r="F85" s="61"/>
      <c r="G85" s="61"/>
      <c r="H85" s="61"/>
      <c r="I85" s="61"/>
      <c r="J85" s="61"/>
      <c r="K85" s="61"/>
      <c r="L85" s="61"/>
      <c r="M85" s="50" t="e">
        <v>#REF!</v>
      </c>
      <c r="N85" s="50" t="e">
        <v>#REF!</v>
      </c>
      <c r="O85" s="50" t="e">
        <v>#REF!</v>
      </c>
      <c r="P85" s="50" t="e">
        <v>#REF!</v>
      </c>
      <c r="Q85" s="62" t="e">
        <v>#REF!</v>
      </c>
      <c r="R85" s="62"/>
      <c r="S85" s="62"/>
      <c r="T85" s="62"/>
      <c r="U85" s="62"/>
      <c r="V85" s="62"/>
      <c r="W85" s="62"/>
      <c r="X85" s="62" t="e">
        <v>#REF!</v>
      </c>
      <c r="Y85" s="62"/>
      <c r="Z85" s="62"/>
      <c r="AA85" s="55"/>
      <c r="AB85" s="55"/>
    </row>
    <row r="86" spans="1:28" hidden="1">
      <c r="A86" s="57"/>
      <c r="B86" s="59"/>
      <c r="C86" s="60" t="s">
        <v>53</v>
      </c>
      <c r="D86" s="61" t="s">
        <v>54</v>
      </c>
      <c r="E86" s="61"/>
      <c r="F86" s="61"/>
      <c r="G86" s="61"/>
      <c r="H86" s="61"/>
      <c r="I86" s="61"/>
      <c r="J86" s="61"/>
      <c r="K86" s="61"/>
      <c r="L86" s="61"/>
      <c r="M86" s="50" t="e">
        <v>#REF!</v>
      </c>
      <c r="N86" s="50" t="e">
        <v>#REF!</v>
      </c>
      <c r="O86" s="50" t="e">
        <v>#REF!</v>
      </c>
      <c r="P86" s="50" t="e">
        <v>#REF!</v>
      </c>
      <c r="Q86" s="62" t="e">
        <v>#REF!</v>
      </c>
      <c r="R86" s="62"/>
      <c r="S86" s="62"/>
      <c r="T86" s="62"/>
      <c r="U86" s="62"/>
      <c r="V86" s="62"/>
      <c r="W86" s="62"/>
      <c r="X86" s="62" t="e">
        <v>#REF!</v>
      </c>
      <c r="Y86" s="52"/>
      <c r="Z86" s="52"/>
      <c r="AA86" s="55"/>
      <c r="AB86" s="55"/>
    </row>
    <row r="87" spans="1:28" hidden="1">
      <c r="A87" s="57"/>
      <c r="B87" s="58" t="s">
        <v>55</v>
      </c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50"/>
      <c r="N87" s="50"/>
      <c r="O87" s="50"/>
      <c r="P87" s="50"/>
      <c r="Q87" s="62">
        <v>0</v>
      </c>
      <c r="R87" s="62"/>
      <c r="S87" s="62"/>
      <c r="T87" s="62"/>
      <c r="U87" s="62"/>
      <c r="V87" s="62"/>
      <c r="W87" s="62"/>
      <c r="X87" s="62">
        <v>0</v>
      </c>
      <c r="Y87" s="52"/>
      <c r="Z87" s="52"/>
      <c r="AA87" s="55"/>
      <c r="AB87" s="55"/>
    </row>
    <row r="88" spans="1:28" hidden="1">
      <c r="A88" s="57"/>
      <c r="B88" s="59"/>
      <c r="C88" s="60" t="s">
        <v>56</v>
      </c>
      <c r="D88" s="61" t="s">
        <v>57</v>
      </c>
      <c r="E88" s="61"/>
      <c r="F88" s="61"/>
      <c r="G88" s="61"/>
      <c r="H88" s="61"/>
      <c r="I88" s="61"/>
      <c r="J88" s="61"/>
      <c r="K88" s="61"/>
      <c r="L88" s="61"/>
      <c r="M88" s="50" t="e">
        <v>#REF!</v>
      </c>
      <c r="N88" s="50" t="e">
        <v>#REF!</v>
      </c>
      <c r="O88" s="50" t="e">
        <v>#REF!</v>
      </c>
      <c r="P88" s="50" t="e">
        <v>#REF!</v>
      </c>
      <c r="Q88" s="62" t="e">
        <v>#REF!</v>
      </c>
      <c r="R88" s="62"/>
      <c r="S88" s="62"/>
      <c r="T88" s="62"/>
      <c r="U88" s="62"/>
      <c r="V88" s="62"/>
      <c r="W88" s="62"/>
      <c r="X88" s="62" t="e">
        <v>#REF!</v>
      </c>
      <c r="Y88" s="52"/>
      <c r="Z88" s="52"/>
      <c r="AA88" s="55"/>
      <c r="AB88" s="55"/>
    </row>
    <row r="89" spans="1:28" ht="13.9" hidden="1" customHeight="1">
      <c r="A89" s="57"/>
      <c r="B89" s="59"/>
      <c r="C89" s="60" t="s">
        <v>58</v>
      </c>
      <c r="D89" s="61" t="s">
        <v>59</v>
      </c>
      <c r="E89" s="61"/>
      <c r="F89" s="61"/>
      <c r="G89" s="61"/>
      <c r="H89" s="61"/>
      <c r="I89" s="61"/>
      <c r="J89" s="61"/>
      <c r="K89" s="61"/>
      <c r="L89" s="61"/>
      <c r="M89" s="50" t="e">
        <v>#REF!</v>
      </c>
      <c r="N89" s="50" t="e">
        <v>#REF!</v>
      </c>
      <c r="O89" s="50" t="e">
        <v>#REF!</v>
      </c>
      <c r="P89" s="50" t="e">
        <v>#REF!</v>
      </c>
      <c r="Q89" s="62" t="e">
        <v>#REF!</v>
      </c>
      <c r="R89" s="62"/>
      <c r="S89" s="62"/>
      <c r="T89" s="62"/>
      <c r="U89" s="62"/>
      <c r="V89" s="62"/>
      <c r="W89" s="62"/>
      <c r="X89" s="62" t="e">
        <v>#REF!</v>
      </c>
      <c r="Y89" s="52"/>
      <c r="Z89" s="52"/>
      <c r="AA89" s="55"/>
      <c r="AB89" s="55"/>
    </row>
    <row r="90" spans="1:28" hidden="1">
      <c r="A90" s="57"/>
      <c r="B90" s="59"/>
      <c r="C90" s="60" t="s">
        <v>60</v>
      </c>
      <c r="D90" s="61" t="s">
        <v>61</v>
      </c>
      <c r="E90" s="61"/>
      <c r="F90" s="61"/>
      <c r="G90" s="61"/>
      <c r="H90" s="61"/>
      <c r="I90" s="61"/>
      <c r="J90" s="61"/>
      <c r="K90" s="61"/>
      <c r="L90" s="61"/>
      <c r="M90" s="50" t="e">
        <v>#REF!</v>
      </c>
      <c r="N90" s="50" t="e">
        <v>#REF!</v>
      </c>
      <c r="O90" s="50" t="e">
        <v>#REF!</v>
      </c>
      <c r="P90" s="50" t="e">
        <v>#REF!</v>
      </c>
      <c r="Q90" s="62" t="e">
        <v>#REF!</v>
      </c>
      <c r="R90" s="62"/>
      <c r="S90" s="62"/>
      <c r="T90" s="62"/>
      <c r="U90" s="62"/>
      <c r="V90" s="62"/>
      <c r="W90" s="62"/>
      <c r="X90" s="62" t="e">
        <v>#REF!</v>
      </c>
      <c r="Y90" s="52"/>
      <c r="Z90" s="52"/>
      <c r="AA90" s="55"/>
      <c r="AB90" s="55"/>
    </row>
    <row r="91" spans="1:28" hidden="1">
      <c r="A91" s="57"/>
      <c r="B91" s="58" t="s">
        <v>62</v>
      </c>
      <c r="C91" s="60"/>
      <c r="D91" s="61" t="s">
        <v>63</v>
      </c>
      <c r="E91" s="61"/>
      <c r="F91" s="61"/>
      <c r="G91" s="61"/>
      <c r="H91" s="61"/>
      <c r="I91" s="61"/>
      <c r="J91" s="61"/>
      <c r="K91" s="61"/>
      <c r="L91" s="61"/>
      <c r="M91" s="50" t="e">
        <v>#REF!</v>
      </c>
      <c r="N91" s="50" t="e">
        <v>#REF!</v>
      </c>
      <c r="O91" s="50" t="e">
        <v>#REF!</v>
      </c>
      <c r="P91" s="50" t="e">
        <v>#REF!</v>
      </c>
      <c r="Q91" s="62" t="e">
        <v>#REF!</v>
      </c>
      <c r="R91" s="62"/>
      <c r="S91" s="62"/>
      <c r="T91" s="62"/>
      <c r="U91" s="62"/>
      <c r="V91" s="62"/>
      <c r="W91" s="62"/>
      <c r="X91" s="62" t="e">
        <v>#REF!</v>
      </c>
      <c r="Y91" s="52"/>
      <c r="Z91" s="52"/>
      <c r="AA91" s="55"/>
      <c r="AB91" s="55"/>
    </row>
    <row r="92" spans="1:28" hidden="1">
      <c r="A92" s="57"/>
      <c r="B92" s="58" t="s">
        <v>64</v>
      </c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50"/>
      <c r="N92" s="50"/>
      <c r="O92" s="50"/>
      <c r="P92" s="50"/>
      <c r="Q92" s="62">
        <v>0</v>
      </c>
      <c r="R92" s="62"/>
      <c r="S92" s="62"/>
      <c r="T92" s="62"/>
      <c r="U92" s="62"/>
      <c r="V92" s="62"/>
      <c r="W92" s="62"/>
      <c r="X92" s="62">
        <v>0</v>
      </c>
      <c r="Y92" s="52"/>
      <c r="Z92" s="52"/>
      <c r="AA92" s="55"/>
      <c r="AB92" s="55"/>
    </row>
    <row r="93" spans="1:28" hidden="1">
      <c r="A93" s="57"/>
      <c r="B93" s="58"/>
      <c r="C93" s="63" t="s">
        <v>65</v>
      </c>
      <c r="D93" s="61" t="s">
        <v>66</v>
      </c>
      <c r="E93" s="61"/>
      <c r="F93" s="61"/>
      <c r="G93" s="61"/>
      <c r="H93" s="61"/>
      <c r="I93" s="61"/>
      <c r="J93" s="61"/>
      <c r="K93" s="61"/>
      <c r="L93" s="61"/>
      <c r="M93" s="50" t="e">
        <v>#REF!</v>
      </c>
      <c r="N93" s="50" t="e">
        <v>#REF!</v>
      </c>
      <c r="O93" s="50" t="e">
        <v>#REF!</v>
      </c>
      <c r="P93" s="50" t="e">
        <v>#REF!</v>
      </c>
      <c r="Q93" s="62" t="e">
        <v>#REF!</v>
      </c>
      <c r="R93" s="62"/>
      <c r="S93" s="62"/>
      <c r="T93" s="62"/>
      <c r="U93" s="62"/>
      <c r="V93" s="62"/>
      <c r="W93" s="62"/>
      <c r="X93" s="62" t="e">
        <v>#REF!</v>
      </c>
      <c r="Y93" s="52"/>
      <c r="Z93" s="52"/>
      <c r="AA93" s="55"/>
      <c r="AB93" s="55"/>
    </row>
    <row r="94" spans="1:28" hidden="1">
      <c r="A94" s="57"/>
      <c r="B94" s="58"/>
      <c r="C94" s="63" t="s">
        <v>67</v>
      </c>
      <c r="D94" s="61" t="s">
        <v>68</v>
      </c>
      <c r="E94" s="61"/>
      <c r="F94" s="61"/>
      <c r="G94" s="61"/>
      <c r="H94" s="61"/>
      <c r="I94" s="61"/>
      <c r="J94" s="61"/>
      <c r="K94" s="61"/>
      <c r="L94" s="61"/>
      <c r="M94" s="50" t="e">
        <v>#REF!</v>
      </c>
      <c r="N94" s="50" t="e">
        <v>#REF!</v>
      </c>
      <c r="O94" s="50" t="e">
        <v>#REF!</v>
      </c>
      <c r="P94" s="50" t="e">
        <v>#REF!</v>
      </c>
      <c r="Q94" s="62" t="e">
        <v>#REF!</v>
      </c>
      <c r="R94" s="62"/>
      <c r="S94" s="62"/>
      <c r="T94" s="62"/>
      <c r="U94" s="62"/>
      <c r="V94" s="62"/>
      <c r="W94" s="62"/>
      <c r="X94" s="62" t="e">
        <v>#REF!</v>
      </c>
      <c r="Y94" s="52"/>
      <c r="Z94" s="52"/>
      <c r="AA94" s="55"/>
      <c r="AB94" s="55"/>
    </row>
    <row r="95" spans="1:28" hidden="1">
      <c r="A95" s="57"/>
      <c r="B95" s="58" t="s">
        <v>69</v>
      </c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50"/>
      <c r="N95" s="50"/>
      <c r="O95" s="50"/>
      <c r="P95" s="50"/>
      <c r="Q95" s="62">
        <v>0</v>
      </c>
      <c r="R95" s="62"/>
      <c r="S95" s="62"/>
      <c r="T95" s="62"/>
      <c r="U95" s="62"/>
      <c r="V95" s="62"/>
      <c r="W95" s="62"/>
      <c r="X95" s="62">
        <v>0</v>
      </c>
      <c r="Y95" s="52"/>
      <c r="Z95" s="52"/>
      <c r="AA95" s="55"/>
      <c r="AB95" s="55"/>
    </row>
    <row r="96" spans="1:28" hidden="1">
      <c r="A96" s="57"/>
      <c r="B96" s="58"/>
      <c r="C96" s="60" t="s">
        <v>70</v>
      </c>
      <c r="D96" s="61" t="s">
        <v>71</v>
      </c>
      <c r="E96" s="61"/>
      <c r="F96" s="61"/>
      <c r="G96" s="61"/>
      <c r="H96" s="61"/>
      <c r="I96" s="61"/>
      <c r="J96" s="61"/>
      <c r="K96" s="61"/>
      <c r="L96" s="61"/>
      <c r="M96" s="50" t="e">
        <v>#REF!</v>
      </c>
      <c r="N96" s="50" t="e">
        <v>#REF!</v>
      </c>
      <c r="O96" s="50" t="e">
        <v>#REF!</v>
      </c>
      <c r="P96" s="50" t="e">
        <v>#REF!</v>
      </c>
      <c r="Q96" s="62" t="e">
        <v>#REF!</v>
      </c>
      <c r="R96" s="62"/>
      <c r="S96" s="62"/>
      <c r="T96" s="62"/>
      <c r="U96" s="62"/>
      <c r="V96" s="62"/>
      <c r="W96" s="62"/>
      <c r="X96" s="62" t="e">
        <v>#REF!</v>
      </c>
      <c r="Y96" s="52"/>
      <c r="Z96" s="52"/>
      <c r="AA96" s="55"/>
      <c r="AB96" s="55"/>
    </row>
    <row r="97" spans="1:28" hidden="1">
      <c r="A97" s="57"/>
      <c r="B97" s="58"/>
      <c r="C97" s="63" t="s">
        <v>65</v>
      </c>
      <c r="D97" s="61" t="s">
        <v>72</v>
      </c>
      <c r="E97" s="61"/>
      <c r="F97" s="61"/>
      <c r="G97" s="61"/>
      <c r="H97" s="61"/>
      <c r="I97" s="61"/>
      <c r="J97" s="61"/>
      <c r="K97" s="61"/>
      <c r="L97" s="61"/>
      <c r="M97" s="50" t="e">
        <v>#REF!</v>
      </c>
      <c r="N97" s="50" t="e">
        <v>#REF!</v>
      </c>
      <c r="O97" s="50" t="e">
        <v>#REF!</v>
      </c>
      <c r="P97" s="50" t="e">
        <v>#REF!</v>
      </c>
      <c r="Q97" s="62" t="e">
        <v>#REF!</v>
      </c>
      <c r="R97" s="62"/>
      <c r="S97" s="62"/>
      <c r="T97" s="62"/>
      <c r="U97" s="62"/>
      <c r="V97" s="62"/>
      <c r="W97" s="62"/>
      <c r="X97" s="62" t="e">
        <v>#REF!</v>
      </c>
      <c r="Y97" s="52"/>
      <c r="Z97" s="52"/>
      <c r="AA97" s="55"/>
      <c r="AB97" s="55"/>
    </row>
    <row r="98" spans="1:28" hidden="1">
      <c r="A98" s="57"/>
      <c r="B98" s="58"/>
      <c r="C98" s="63" t="s">
        <v>67</v>
      </c>
      <c r="D98" s="61" t="s">
        <v>73</v>
      </c>
      <c r="E98" s="61"/>
      <c r="F98" s="61"/>
      <c r="G98" s="61"/>
      <c r="H98" s="61"/>
      <c r="I98" s="61"/>
      <c r="J98" s="61"/>
      <c r="K98" s="61"/>
      <c r="L98" s="61"/>
      <c r="M98" s="50" t="e">
        <v>#REF!</v>
      </c>
      <c r="N98" s="50" t="e">
        <v>#REF!</v>
      </c>
      <c r="O98" s="50" t="e">
        <v>#REF!</v>
      </c>
      <c r="P98" s="50" t="e">
        <v>#REF!</v>
      </c>
      <c r="Q98" s="62" t="e">
        <v>#REF!</v>
      </c>
      <c r="R98" s="62"/>
      <c r="S98" s="62"/>
      <c r="T98" s="62"/>
      <c r="U98" s="62"/>
      <c r="V98" s="62"/>
      <c r="W98" s="62"/>
      <c r="X98" s="62" t="e">
        <v>#REF!</v>
      </c>
      <c r="Y98" s="52"/>
      <c r="Z98" s="52"/>
      <c r="AA98" s="55"/>
      <c r="AB98" s="55"/>
    </row>
    <row r="99" spans="1:28" hidden="1">
      <c r="A99" s="57"/>
      <c r="B99" s="58" t="s">
        <v>74</v>
      </c>
      <c r="C99" s="60"/>
      <c r="D99" s="61"/>
      <c r="E99" s="61"/>
      <c r="F99" s="61"/>
      <c r="G99" s="61"/>
      <c r="H99" s="61"/>
      <c r="I99" s="61"/>
      <c r="J99" s="61"/>
      <c r="K99" s="61"/>
      <c r="L99" s="61"/>
      <c r="M99" s="50"/>
      <c r="N99" s="50"/>
      <c r="O99" s="50"/>
      <c r="P99" s="50"/>
      <c r="Q99" s="62">
        <v>0</v>
      </c>
      <c r="R99" s="62"/>
      <c r="S99" s="62"/>
      <c r="T99" s="62"/>
      <c r="U99" s="62"/>
      <c r="V99" s="62"/>
      <c r="W99" s="62"/>
      <c r="X99" s="62">
        <v>0</v>
      </c>
      <c r="Y99" s="52"/>
      <c r="Z99" s="52"/>
      <c r="AA99" s="55"/>
      <c r="AB99" s="55"/>
    </row>
    <row r="100" spans="1:28" hidden="1">
      <c r="A100" s="57"/>
      <c r="B100" s="58"/>
      <c r="C100" s="60" t="s">
        <v>70</v>
      </c>
      <c r="D100" s="61" t="s">
        <v>75</v>
      </c>
      <c r="E100" s="61"/>
      <c r="F100" s="61"/>
      <c r="G100" s="61"/>
      <c r="H100" s="61"/>
      <c r="I100" s="61"/>
      <c r="J100" s="61"/>
      <c r="K100" s="61"/>
      <c r="L100" s="61"/>
      <c r="M100" s="50" t="e">
        <v>#REF!</v>
      </c>
      <c r="N100" s="50" t="e">
        <v>#REF!</v>
      </c>
      <c r="O100" s="50" t="e">
        <v>#REF!</v>
      </c>
      <c r="P100" s="50" t="e">
        <v>#REF!</v>
      </c>
      <c r="Q100" s="62" t="e">
        <v>#REF!</v>
      </c>
      <c r="R100" s="62"/>
      <c r="S100" s="62"/>
      <c r="T100" s="62"/>
      <c r="U100" s="62"/>
      <c r="V100" s="62"/>
      <c r="W100" s="62"/>
      <c r="X100" s="62" t="e">
        <v>#REF!</v>
      </c>
      <c r="Y100" s="52"/>
      <c r="Z100" s="52"/>
      <c r="AA100" s="55"/>
      <c r="AB100" s="55"/>
    </row>
    <row r="101" spans="1:28" hidden="1">
      <c r="A101" s="57"/>
      <c r="B101" s="58"/>
      <c r="C101" s="63" t="s">
        <v>65</v>
      </c>
      <c r="D101" s="61" t="s">
        <v>76</v>
      </c>
      <c r="E101" s="61"/>
      <c r="F101" s="61"/>
      <c r="G101" s="61"/>
      <c r="H101" s="61"/>
      <c r="I101" s="61"/>
      <c r="J101" s="61"/>
      <c r="K101" s="61"/>
      <c r="L101" s="61"/>
      <c r="M101" s="50" t="e">
        <v>#REF!</v>
      </c>
      <c r="N101" s="50" t="e">
        <v>#REF!</v>
      </c>
      <c r="O101" s="50" t="e">
        <v>#REF!</v>
      </c>
      <c r="P101" s="50" t="e">
        <v>#REF!</v>
      </c>
      <c r="Q101" s="62" t="e">
        <v>#REF!</v>
      </c>
      <c r="R101" s="62"/>
      <c r="S101" s="62"/>
      <c r="T101" s="62"/>
      <c r="U101" s="62"/>
      <c r="V101" s="62"/>
      <c r="W101" s="62"/>
      <c r="X101" s="62" t="e">
        <v>#REF!</v>
      </c>
      <c r="Y101" s="52"/>
      <c r="Z101" s="52"/>
      <c r="AA101" s="55"/>
      <c r="AB101" s="55"/>
    </row>
    <row r="102" spans="1:28" hidden="1">
      <c r="A102" s="57"/>
      <c r="B102" s="58"/>
      <c r="C102" s="63" t="s">
        <v>67</v>
      </c>
      <c r="D102" s="61" t="s">
        <v>77</v>
      </c>
      <c r="E102" s="61"/>
      <c r="F102" s="61"/>
      <c r="G102" s="61"/>
      <c r="H102" s="61"/>
      <c r="I102" s="61"/>
      <c r="J102" s="61"/>
      <c r="K102" s="61"/>
      <c r="L102" s="61"/>
      <c r="M102" s="50" t="e">
        <v>#REF!</v>
      </c>
      <c r="N102" s="50" t="e">
        <v>#REF!</v>
      </c>
      <c r="O102" s="50" t="e">
        <v>#REF!</v>
      </c>
      <c r="P102" s="50" t="e">
        <v>#REF!</v>
      </c>
      <c r="Q102" s="62" t="e">
        <v>#REF!</v>
      </c>
      <c r="R102" s="62"/>
      <c r="S102" s="62"/>
      <c r="T102" s="62"/>
      <c r="U102" s="62"/>
      <c r="V102" s="62"/>
      <c r="W102" s="62"/>
      <c r="X102" s="62" t="e">
        <v>#REF!</v>
      </c>
      <c r="Y102" s="52"/>
      <c r="Z102" s="52"/>
      <c r="AA102" s="55"/>
      <c r="AB102" s="55"/>
    </row>
    <row r="103" spans="1:28" hidden="1">
      <c r="A103" s="57"/>
      <c r="B103" s="58" t="s">
        <v>78</v>
      </c>
      <c r="C103" s="60"/>
      <c r="D103" s="61" t="s">
        <v>79</v>
      </c>
      <c r="E103" s="61"/>
      <c r="F103" s="61"/>
      <c r="G103" s="61"/>
      <c r="H103" s="61"/>
      <c r="I103" s="61"/>
      <c r="J103" s="61"/>
      <c r="K103" s="61"/>
      <c r="L103" s="61"/>
      <c r="M103" s="50" t="e">
        <v>#REF!</v>
      </c>
      <c r="N103" s="50" t="e">
        <v>#REF!</v>
      </c>
      <c r="O103" s="50" t="e">
        <v>#REF!</v>
      </c>
      <c r="P103" s="50" t="e">
        <v>#REF!</v>
      </c>
      <c r="Q103" s="62" t="e">
        <v>#REF!</v>
      </c>
      <c r="R103" s="62"/>
      <c r="S103" s="62"/>
      <c r="T103" s="62"/>
      <c r="U103" s="62"/>
      <c r="V103" s="62"/>
      <c r="W103" s="62"/>
      <c r="X103" s="62" t="e">
        <v>#REF!</v>
      </c>
      <c r="Y103" s="52"/>
      <c r="Z103" s="52"/>
      <c r="AA103" s="55"/>
      <c r="AB103" s="55"/>
    </row>
    <row r="104" spans="1:28" hidden="1">
      <c r="A104" s="57"/>
      <c r="B104" s="58" t="s">
        <v>80</v>
      </c>
      <c r="C104" s="60"/>
      <c r="D104" s="61" t="s">
        <v>81</v>
      </c>
      <c r="E104" s="61"/>
      <c r="F104" s="61"/>
      <c r="G104" s="61"/>
      <c r="H104" s="61"/>
      <c r="I104" s="61"/>
      <c r="J104" s="61"/>
      <c r="K104" s="61"/>
      <c r="L104" s="61"/>
      <c r="M104" s="50" t="e">
        <v>#REF!</v>
      </c>
      <c r="N104" s="50" t="e">
        <v>#REF!</v>
      </c>
      <c r="O104" s="50" t="e">
        <v>#REF!</v>
      </c>
      <c r="P104" s="50" t="e">
        <v>#REF!</v>
      </c>
      <c r="Q104" s="62" t="e">
        <v>#REF!</v>
      </c>
      <c r="R104" s="62"/>
      <c r="S104" s="62"/>
      <c r="T104" s="62"/>
      <c r="U104" s="62"/>
      <c r="V104" s="62"/>
      <c r="W104" s="62"/>
      <c r="X104" s="62" t="e">
        <v>#REF!</v>
      </c>
      <c r="Y104" s="52"/>
      <c r="Z104" s="52"/>
      <c r="AA104" s="55"/>
      <c r="AB104" s="55"/>
    </row>
    <row r="105" spans="1:28" hidden="1">
      <c r="A105" s="57"/>
      <c r="B105" s="58" t="s">
        <v>82</v>
      </c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50"/>
      <c r="N105" s="50"/>
      <c r="O105" s="50"/>
      <c r="P105" s="50"/>
      <c r="Q105" s="62">
        <v>0</v>
      </c>
      <c r="R105" s="62"/>
      <c r="S105" s="62"/>
      <c r="T105" s="62"/>
      <c r="U105" s="62"/>
      <c r="V105" s="62"/>
      <c r="W105" s="62"/>
      <c r="X105" s="62">
        <v>0</v>
      </c>
      <c r="Y105" s="52"/>
      <c r="Z105" s="52"/>
      <c r="AA105" s="55"/>
      <c r="AB105" s="55"/>
    </row>
    <row r="106" spans="1:28" hidden="1">
      <c r="A106" s="57"/>
      <c r="B106" s="58"/>
      <c r="C106" s="60" t="s">
        <v>70</v>
      </c>
      <c r="D106" s="61" t="s">
        <v>83</v>
      </c>
      <c r="E106" s="61"/>
      <c r="F106" s="61"/>
      <c r="G106" s="61"/>
      <c r="H106" s="61"/>
      <c r="I106" s="61"/>
      <c r="J106" s="61"/>
      <c r="K106" s="61"/>
      <c r="L106" s="61"/>
      <c r="M106" s="50" t="e">
        <v>#REF!</v>
      </c>
      <c r="N106" s="50" t="e">
        <v>#REF!</v>
      </c>
      <c r="O106" s="50" t="e">
        <v>#REF!</v>
      </c>
      <c r="P106" s="50" t="e">
        <v>#REF!</v>
      </c>
      <c r="Q106" s="62" t="e">
        <v>#REF!</v>
      </c>
      <c r="R106" s="62"/>
      <c r="S106" s="62"/>
      <c r="T106" s="62"/>
      <c r="U106" s="62"/>
      <c r="V106" s="62"/>
      <c r="W106" s="62"/>
      <c r="X106" s="62" t="e">
        <v>#REF!</v>
      </c>
      <c r="Y106" s="52"/>
      <c r="Z106" s="52"/>
      <c r="AA106" s="55"/>
      <c r="AB106" s="55"/>
    </row>
    <row r="107" spans="1:28" hidden="1">
      <c r="A107" s="57"/>
      <c r="B107" s="58"/>
      <c r="C107" s="63" t="s">
        <v>67</v>
      </c>
      <c r="D107" s="61" t="s">
        <v>84</v>
      </c>
      <c r="E107" s="61"/>
      <c r="F107" s="61"/>
      <c r="G107" s="61"/>
      <c r="H107" s="61"/>
      <c r="I107" s="61"/>
      <c r="J107" s="61"/>
      <c r="K107" s="61"/>
      <c r="L107" s="61"/>
      <c r="M107" s="50" t="e">
        <v>#REF!</v>
      </c>
      <c r="N107" s="50" t="e">
        <v>#REF!</v>
      </c>
      <c r="O107" s="50" t="e">
        <v>#REF!</v>
      </c>
      <c r="P107" s="50" t="e">
        <v>#REF!</v>
      </c>
      <c r="Q107" s="62" t="e">
        <v>#REF!</v>
      </c>
      <c r="R107" s="62"/>
      <c r="S107" s="62"/>
      <c r="T107" s="62"/>
      <c r="U107" s="62"/>
      <c r="V107" s="62"/>
      <c r="W107" s="62"/>
      <c r="X107" s="62" t="e">
        <v>#REF!</v>
      </c>
      <c r="Y107" s="52"/>
      <c r="Z107" s="52"/>
      <c r="AA107" s="55"/>
      <c r="AB107" s="55"/>
    </row>
    <row r="108" spans="1:28" hidden="1">
      <c r="A108" s="57"/>
      <c r="B108" s="58" t="s">
        <v>85</v>
      </c>
      <c r="C108" s="60"/>
      <c r="D108" s="61"/>
      <c r="E108" s="61"/>
      <c r="F108" s="61"/>
      <c r="G108" s="61"/>
      <c r="H108" s="61"/>
      <c r="I108" s="61"/>
      <c r="J108" s="61"/>
      <c r="K108" s="61"/>
      <c r="L108" s="61"/>
      <c r="M108" s="50"/>
      <c r="N108" s="50"/>
      <c r="O108" s="50"/>
      <c r="P108" s="50"/>
      <c r="Q108" s="62">
        <v>0</v>
      </c>
      <c r="R108" s="62"/>
      <c r="S108" s="62"/>
      <c r="T108" s="62"/>
      <c r="U108" s="62"/>
      <c r="V108" s="62"/>
      <c r="W108" s="62"/>
      <c r="X108" s="62">
        <v>0</v>
      </c>
      <c r="Y108" s="52"/>
      <c r="Z108" s="52"/>
      <c r="AA108" s="55"/>
      <c r="AB108" s="55"/>
    </row>
    <row r="109" spans="1:28" ht="13.9" hidden="1" customHeight="1">
      <c r="A109" s="57"/>
      <c r="B109" s="58"/>
      <c r="C109" s="60" t="s">
        <v>85</v>
      </c>
      <c r="D109" s="61" t="s">
        <v>86</v>
      </c>
      <c r="E109" s="61"/>
      <c r="F109" s="61"/>
      <c r="G109" s="61"/>
      <c r="H109" s="61"/>
      <c r="I109" s="61"/>
      <c r="J109" s="61"/>
      <c r="K109" s="61"/>
      <c r="L109" s="61"/>
      <c r="M109" s="50" t="e">
        <v>#REF!</v>
      </c>
      <c r="N109" s="50" t="e">
        <v>#REF!</v>
      </c>
      <c r="O109" s="50" t="e">
        <v>#REF!</v>
      </c>
      <c r="P109" s="50" t="e">
        <v>#REF!</v>
      </c>
      <c r="Q109" s="62" t="e">
        <v>#REF!</v>
      </c>
      <c r="R109" s="62"/>
      <c r="S109" s="62"/>
      <c r="T109" s="62"/>
      <c r="U109" s="62"/>
      <c r="V109" s="62"/>
      <c r="W109" s="62"/>
      <c r="X109" s="62" t="e">
        <v>#REF!</v>
      </c>
      <c r="Y109" s="52"/>
      <c r="Z109" s="52"/>
      <c r="AA109" s="55"/>
      <c r="AB109" s="55"/>
    </row>
    <row r="110" spans="1:28" ht="13.9" hidden="1" customHeight="1">
      <c r="A110" s="57"/>
      <c r="B110" s="58"/>
      <c r="C110" s="63" t="s">
        <v>67</v>
      </c>
      <c r="D110" s="61" t="s">
        <v>87</v>
      </c>
      <c r="E110" s="61"/>
      <c r="F110" s="61"/>
      <c r="G110" s="61"/>
      <c r="H110" s="61"/>
      <c r="I110" s="61"/>
      <c r="J110" s="61"/>
      <c r="K110" s="61"/>
      <c r="L110" s="61"/>
      <c r="M110" s="50" t="e">
        <v>#REF!</v>
      </c>
      <c r="N110" s="50" t="e">
        <v>#REF!</v>
      </c>
      <c r="O110" s="50" t="e">
        <v>#REF!</v>
      </c>
      <c r="P110" s="50" t="e">
        <v>#REF!</v>
      </c>
      <c r="Q110" s="62" t="e">
        <v>#REF!</v>
      </c>
      <c r="R110" s="62"/>
      <c r="S110" s="62"/>
      <c r="T110" s="62"/>
      <c r="U110" s="62"/>
      <c r="V110" s="62"/>
      <c r="W110" s="62"/>
      <c r="X110" s="62" t="e">
        <v>#REF!</v>
      </c>
      <c r="Y110" s="52"/>
      <c r="Z110" s="52"/>
      <c r="AA110" s="55"/>
      <c r="AB110" s="55"/>
    </row>
    <row r="111" spans="1:28" hidden="1">
      <c r="A111" s="57"/>
      <c r="B111" s="58" t="s">
        <v>88</v>
      </c>
      <c r="C111" s="60"/>
      <c r="D111" s="61"/>
      <c r="E111" s="61"/>
      <c r="F111" s="61"/>
      <c r="G111" s="61"/>
      <c r="H111" s="61"/>
      <c r="I111" s="61"/>
      <c r="J111" s="61"/>
      <c r="K111" s="61"/>
      <c r="L111" s="61"/>
      <c r="M111" s="50"/>
      <c r="N111" s="50"/>
      <c r="O111" s="50"/>
      <c r="P111" s="50"/>
      <c r="Q111" s="62">
        <v>0</v>
      </c>
      <c r="R111" s="62"/>
      <c r="S111" s="62"/>
      <c r="T111" s="62"/>
      <c r="U111" s="62"/>
      <c r="V111" s="62"/>
      <c r="W111" s="62"/>
      <c r="X111" s="62">
        <v>0</v>
      </c>
      <c r="Y111" s="52"/>
      <c r="Z111" s="52"/>
      <c r="AA111" s="55"/>
      <c r="AB111" s="55"/>
    </row>
    <row r="112" spans="1:28" ht="13.9" hidden="1" customHeight="1">
      <c r="A112" s="57"/>
      <c r="B112" s="58"/>
      <c r="C112" s="60" t="s">
        <v>70</v>
      </c>
      <c r="D112" s="61" t="s">
        <v>89</v>
      </c>
      <c r="E112" s="61"/>
      <c r="F112" s="61"/>
      <c r="G112" s="61"/>
      <c r="H112" s="61"/>
      <c r="I112" s="61"/>
      <c r="J112" s="61"/>
      <c r="K112" s="61"/>
      <c r="L112" s="61"/>
      <c r="M112" s="50" t="e">
        <v>#REF!</v>
      </c>
      <c r="N112" s="50" t="e">
        <v>#REF!</v>
      </c>
      <c r="O112" s="50" t="e">
        <v>#REF!</v>
      </c>
      <c r="P112" s="50" t="e">
        <v>#REF!</v>
      </c>
      <c r="Q112" s="62" t="e">
        <v>#REF!</v>
      </c>
      <c r="R112" s="62"/>
      <c r="S112" s="62"/>
      <c r="T112" s="62"/>
      <c r="U112" s="62"/>
      <c r="V112" s="62"/>
      <c r="W112" s="62"/>
      <c r="X112" s="62" t="e">
        <v>#REF!</v>
      </c>
      <c r="Y112" s="52"/>
      <c r="Z112" s="52"/>
      <c r="AA112" s="55"/>
      <c r="AB112" s="55"/>
    </row>
    <row r="113" spans="1:28" hidden="1">
      <c r="A113" s="57"/>
      <c r="B113" s="58"/>
      <c r="C113" s="63" t="s">
        <v>67</v>
      </c>
      <c r="D113" s="61" t="s">
        <v>90</v>
      </c>
      <c r="E113" s="61"/>
      <c r="F113" s="61"/>
      <c r="G113" s="61"/>
      <c r="H113" s="61"/>
      <c r="I113" s="61"/>
      <c r="J113" s="61"/>
      <c r="K113" s="61"/>
      <c r="L113" s="61"/>
      <c r="M113" s="50" t="e">
        <v>#REF!</v>
      </c>
      <c r="N113" s="50" t="e">
        <v>#REF!</v>
      </c>
      <c r="O113" s="50" t="e">
        <v>#REF!</v>
      </c>
      <c r="P113" s="50" t="e">
        <v>#REF!</v>
      </c>
      <c r="Q113" s="62" t="e">
        <v>#REF!</v>
      </c>
      <c r="R113" s="62"/>
      <c r="S113" s="62"/>
      <c r="T113" s="62"/>
      <c r="U113" s="62"/>
      <c r="V113" s="62"/>
      <c r="W113" s="62"/>
      <c r="X113" s="62" t="e">
        <v>#REF!</v>
      </c>
      <c r="Y113" s="52"/>
      <c r="Z113" s="52"/>
      <c r="AA113" s="55"/>
      <c r="AB113" s="55"/>
    </row>
    <row r="114" spans="1:28" ht="13.9" hidden="1" customHeight="1">
      <c r="A114" s="57"/>
      <c r="B114" s="58" t="s">
        <v>91</v>
      </c>
      <c r="C114" s="60"/>
      <c r="D114" s="61"/>
      <c r="E114" s="61"/>
      <c r="F114" s="61"/>
      <c r="G114" s="61"/>
      <c r="H114" s="61"/>
      <c r="I114" s="61"/>
      <c r="J114" s="61"/>
      <c r="K114" s="61"/>
      <c r="L114" s="61"/>
      <c r="M114" s="50"/>
      <c r="N114" s="50"/>
      <c r="O114" s="50"/>
      <c r="P114" s="50"/>
      <c r="Q114" s="62">
        <v>0</v>
      </c>
      <c r="R114" s="62"/>
      <c r="S114" s="62"/>
      <c r="T114" s="62"/>
      <c r="U114" s="62"/>
      <c r="V114" s="62"/>
      <c r="W114" s="62"/>
      <c r="X114" s="62">
        <v>0</v>
      </c>
      <c r="Y114" s="52"/>
      <c r="Z114" s="52"/>
      <c r="AA114" s="55"/>
      <c r="AB114" s="55"/>
    </row>
    <row r="115" spans="1:28" hidden="1">
      <c r="A115" s="57"/>
      <c r="B115" s="58"/>
      <c r="C115" s="63" t="s">
        <v>92</v>
      </c>
      <c r="D115" s="61" t="s">
        <v>93</v>
      </c>
      <c r="E115" s="61"/>
      <c r="F115" s="61"/>
      <c r="G115" s="61"/>
      <c r="H115" s="61"/>
      <c r="I115" s="61"/>
      <c r="J115" s="61"/>
      <c r="K115" s="61"/>
      <c r="L115" s="61"/>
      <c r="M115" s="50" t="e">
        <v>#REF!</v>
      </c>
      <c r="N115" s="50" t="e">
        <v>#REF!</v>
      </c>
      <c r="O115" s="50" t="e">
        <v>#REF!</v>
      </c>
      <c r="P115" s="50" t="e">
        <v>#REF!</v>
      </c>
      <c r="Q115" s="62" t="e">
        <v>#REF!</v>
      </c>
      <c r="R115" s="62"/>
      <c r="S115" s="62"/>
      <c r="T115" s="62"/>
      <c r="U115" s="62"/>
      <c r="V115" s="62"/>
      <c r="W115" s="62"/>
      <c r="X115" s="62" t="e">
        <v>#REF!</v>
      </c>
      <c r="Y115" s="52"/>
      <c r="Z115" s="52"/>
      <c r="AA115" s="55"/>
      <c r="AB115" s="55"/>
    </row>
    <row r="116" spans="1:28" ht="13.15" hidden="1" customHeight="1">
      <c r="A116" s="57"/>
      <c r="B116" s="58"/>
      <c r="C116" s="63" t="s">
        <v>94</v>
      </c>
      <c r="D116" s="61" t="s">
        <v>95</v>
      </c>
      <c r="E116" s="61"/>
      <c r="F116" s="61"/>
      <c r="G116" s="61"/>
      <c r="H116" s="61"/>
      <c r="I116" s="61"/>
      <c r="J116" s="61"/>
      <c r="K116" s="61"/>
      <c r="L116" s="61"/>
      <c r="M116" s="50" t="e">
        <v>#REF!</v>
      </c>
      <c r="N116" s="50" t="e">
        <v>#REF!</v>
      </c>
      <c r="O116" s="50" t="e">
        <v>#REF!</v>
      </c>
      <c r="P116" s="50" t="e">
        <v>#REF!</v>
      </c>
      <c r="Q116" s="62" t="e">
        <v>#REF!</v>
      </c>
      <c r="R116" s="62"/>
      <c r="S116" s="62"/>
      <c r="T116" s="62"/>
      <c r="U116" s="62"/>
      <c r="V116" s="62"/>
      <c r="W116" s="62"/>
      <c r="X116" s="62" t="e">
        <v>#REF!</v>
      </c>
      <c r="Y116" s="52"/>
      <c r="Z116" s="52"/>
      <c r="AA116" s="55"/>
      <c r="AB116" s="55"/>
    </row>
    <row r="117" spans="1:28" s="65" customFormat="1" ht="18.600000000000001" hidden="1" customHeight="1">
      <c r="A117" s="57"/>
      <c r="B117" s="58" t="s">
        <v>96</v>
      </c>
      <c r="C117" s="63"/>
      <c r="D117" s="61" t="s">
        <v>97</v>
      </c>
      <c r="E117" s="61"/>
      <c r="F117" s="61"/>
      <c r="G117" s="61"/>
      <c r="H117" s="61"/>
      <c r="I117" s="61"/>
      <c r="J117" s="61"/>
      <c r="K117" s="61"/>
      <c r="L117" s="61"/>
      <c r="M117" s="50" t="e">
        <v>#REF!</v>
      </c>
      <c r="N117" s="50" t="e">
        <v>#REF!</v>
      </c>
      <c r="O117" s="50" t="e">
        <v>#REF!</v>
      </c>
      <c r="P117" s="50" t="e">
        <v>#REF!</v>
      </c>
      <c r="Q117" s="62" t="e">
        <v>#REF!</v>
      </c>
      <c r="R117" s="62"/>
      <c r="S117" s="62"/>
      <c r="T117" s="62"/>
      <c r="U117" s="62"/>
      <c r="V117" s="62"/>
      <c r="W117" s="62"/>
      <c r="X117" s="62" t="e">
        <v>#REF!</v>
      </c>
      <c r="Y117" s="52"/>
      <c r="Z117" s="52"/>
      <c r="AA117" s="64"/>
      <c r="AB117" s="64"/>
    </row>
    <row r="118" spans="1:28" hidden="1">
      <c r="A118" s="66"/>
      <c r="B118" s="58" t="s">
        <v>98</v>
      </c>
      <c r="C118" s="63"/>
      <c r="D118" s="61" t="s">
        <v>99</v>
      </c>
      <c r="E118" s="61"/>
      <c r="F118" s="61"/>
      <c r="G118" s="61"/>
      <c r="H118" s="61"/>
      <c r="I118" s="61"/>
      <c r="J118" s="61"/>
      <c r="K118" s="61"/>
      <c r="L118" s="61"/>
      <c r="M118" s="50" t="e">
        <v>#REF!</v>
      </c>
      <c r="N118" s="50" t="e">
        <v>#REF!</v>
      </c>
      <c r="O118" s="50" t="e">
        <v>#REF!</v>
      </c>
      <c r="P118" s="50" t="e">
        <v>#REF!</v>
      </c>
      <c r="Q118" s="62" t="e">
        <v>#REF!</v>
      </c>
      <c r="R118" s="62"/>
      <c r="S118" s="62"/>
      <c r="T118" s="62"/>
      <c r="U118" s="62"/>
      <c r="V118" s="62"/>
      <c r="W118" s="62"/>
      <c r="X118" s="62" t="e">
        <v>#REF!</v>
      </c>
      <c r="Y118" s="52"/>
      <c r="Z118" s="52"/>
      <c r="AA118" s="55"/>
      <c r="AB118" s="55"/>
    </row>
    <row r="119" spans="1:28" hidden="1">
      <c r="A119" s="57"/>
      <c r="B119" s="58" t="s">
        <v>100</v>
      </c>
      <c r="C119" s="63"/>
      <c r="D119" s="61"/>
      <c r="E119" s="61"/>
      <c r="F119" s="61"/>
      <c r="G119" s="61"/>
      <c r="H119" s="61"/>
      <c r="I119" s="61"/>
      <c r="J119" s="61"/>
      <c r="K119" s="61"/>
      <c r="L119" s="61"/>
      <c r="M119" s="50"/>
      <c r="N119" s="50"/>
      <c r="O119" s="50"/>
      <c r="P119" s="50"/>
      <c r="Q119" s="62">
        <v>0</v>
      </c>
      <c r="R119" s="62"/>
      <c r="S119" s="62"/>
      <c r="T119" s="62"/>
      <c r="U119" s="62"/>
      <c r="V119" s="62"/>
      <c r="W119" s="62"/>
      <c r="X119" s="62">
        <v>0</v>
      </c>
      <c r="Y119" s="52"/>
      <c r="Z119" s="52"/>
      <c r="AA119" s="55"/>
      <c r="AB119" s="55"/>
    </row>
    <row r="120" spans="1:28" hidden="1">
      <c r="A120" s="66"/>
      <c r="B120" s="58"/>
      <c r="C120" s="63" t="s">
        <v>101</v>
      </c>
      <c r="D120" s="61" t="s">
        <v>102</v>
      </c>
      <c r="E120" s="61"/>
      <c r="F120" s="61"/>
      <c r="G120" s="61"/>
      <c r="H120" s="61"/>
      <c r="I120" s="61"/>
      <c r="J120" s="61"/>
      <c r="K120" s="61"/>
      <c r="L120" s="61"/>
      <c r="M120" s="50" t="e">
        <v>#REF!</v>
      </c>
      <c r="N120" s="50" t="e">
        <v>#REF!</v>
      </c>
      <c r="O120" s="50" t="e">
        <v>#REF!</v>
      </c>
      <c r="P120" s="50" t="e">
        <v>#REF!</v>
      </c>
      <c r="Q120" s="62" t="e">
        <v>#REF!</v>
      </c>
      <c r="R120" s="62"/>
      <c r="S120" s="62"/>
      <c r="T120" s="62"/>
      <c r="U120" s="62"/>
      <c r="V120" s="62"/>
      <c r="W120" s="62"/>
      <c r="X120" s="62" t="e">
        <v>#REF!</v>
      </c>
      <c r="Y120" s="52"/>
      <c r="Z120" s="52"/>
      <c r="AA120" s="55"/>
      <c r="AB120" s="55"/>
    </row>
    <row r="121" spans="1:28" hidden="1">
      <c r="A121" s="67"/>
      <c r="B121" s="58"/>
      <c r="C121" s="63" t="s">
        <v>103</v>
      </c>
      <c r="D121" s="61" t="s">
        <v>104</v>
      </c>
      <c r="E121" s="61"/>
      <c r="F121" s="61"/>
      <c r="G121" s="61"/>
      <c r="H121" s="61"/>
      <c r="I121" s="61"/>
      <c r="J121" s="61"/>
      <c r="K121" s="61"/>
      <c r="L121" s="61"/>
      <c r="M121" s="50" t="e">
        <v>#REF!</v>
      </c>
      <c r="N121" s="50" t="e">
        <v>#REF!</v>
      </c>
      <c r="O121" s="50" t="e">
        <v>#REF!</v>
      </c>
      <c r="P121" s="50" t="e">
        <v>#REF!</v>
      </c>
      <c r="Q121" s="62" t="e">
        <v>#REF!</v>
      </c>
      <c r="R121" s="62"/>
      <c r="S121" s="62"/>
      <c r="T121" s="62"/>
      <c r="U121" s="62"/>
      <c r="V121" s="62"/>
      <c r="W121" s="62"/>
      <c r="X121" s="62" t="e">
        <v>#REF!</v>
      </c>
      <c r="Y121" s="52"/>
      <c r="Z121" s="52"/>
      <c r="AA121" s="55"/>
      <c r="AB121" s="55"/>
    </row>
    <row r="122" spans="1:28" ht="15.75" hidden="1">
      <c r="A122" s="56"/>
      <c r="B122" s="58"/>
      <c r="C122" s="63" t="s">
        <v>105</v>
      </c>
      <c r="D122" s="61" t="s">
        <v>106</v>
      </c>
      <c r="E122" s="61"/>
      <c r="F122" s="61"/>
      <c r="G122" s="61"/>
      <c r="H122" s="61"/>
      <c r="I122" s="61"/>
      <c r="J122" s="61"/>
      <c r="K122" s="61"/>
      <c r="L122" s="61"/>
      <c r="M122" s="50" t="e">
        <v>#REF!</v>
      </c>
      <c r="N122" s="50" t="e">
        <v>#REF!</v>
      </c>
      <c r="O122" s="50" t="e">
        <v>#REF!</v>
      </c>
      <c r="P122" s="50" t="e">
        <v>#REF!</v>
      </c>
      <c r="Q122" s="62" t="e">
        <v>#REF!</v>
      </c>
      <c r="R122" s="62"/>
      <c r="S122" s="62"/>
      <c r="T122" s="62"/>
      <c r="U122" s="62"/>
      <c r="V122" s="62"/>
      <c r="W122" s="62"/>
      <c r="X122" s="62" t="e">
        <v>#REF!</v>
      </c>
      <c r="Y122" s="52"/>
      <c r="Z122" s="52"/>
      <c r="AA122" s="55"/>
      <c r="AB122" s="55"/>
    </row>
    <row r="123" spans="1:28" hidden="1">
      <c r="A123" s="68"/>
      <c r="B123" s="58" t="s">
        <v>107</v>
      </c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50"/>
      <c r="N123" s="50"/>
      <c r="O123" s="50"/>
      <c r="P123" s="50"/>
      <c r="Q123" s="62">
        <v>0</v>
      </c>
      <c r="R123" s="62"/>
      <c r="S123" s="62"/>
      <c r="T123" s="62"/>
      <c r="U123" s="62"/>
      <c r="V123" s="62"/>
      <c r="W123" s="62"/>
      <c r="X123" s="62">
        <v>0</v>
      </c>
      <c r="Y123" s="52"/>
      <c r="Z123" s="52"/>
      <c r="AA123" s="55"/>
      <c r="AB123" s="55"/>
    </row>
    <row r="124" spans="1:28" ht="15.75" hidden="1">
      <c r="A124" s="9"/>
      <c r="B124" s="69"/>
      <c r="C124" s="63" t="s">
        <v>108</v>
      </c>
      <c r="D124" s="70" t="s">
        <v>109</v>
      </c>
      <c r="E124" s="70"/>
      <c r="F124" s="70"/>
      <c r="G124" s="70"/>
      <c r="H124" s="70"/>
      <c r="I124" s="70"/>
      <c r="J124" s="70"/>
      <c r="K124" s="70"/>
      <c r="L124" s="70"/>
      <c r="M124" s="50"/>
      <c r="N124" s="50"/>
      <c r="O124" s="50"/>
      <c r="P124" s="50"/>
      <c r="Q124" s="62">
        <v>0</v>
      </c>
      <c r="R124" s="62"/>
      <c r="S124" s="62"/>
      <c r="T124" s="62"/>
      <c r="U124" s="62"/>
      <c r="V124" s="62"/>
      <c r="W124" s="62"/>
      <c r="X124" s="62">
        <v>0</v>
      </c>
      <c r="Y124" s="52"/>
      <c r="Z124" s="52"/>
      <c r="AA124" s="55"/>
      <c r="AB124" s="55"/>
    </row>
    <row r="125" spans="1:28" hidden="1">
      <c r="A125" s="71"/>
      <c r="B125" s="72"/>
      <c r="C125" s="60" t="s">
        <v>110</v>
      </c>
      <c r="D125" s="61" t="s">
        <v>111</v>
      </c>
      <c r="E125" s="61"/>
      <c r="F125" s="61"/>
      <c r="G125" s="61"/>
      <c r="H125" s="61"/>
      <c r="I125" s="61"/>
      <c r="J125" s="61"/>
      <c r="K125" s="61"/>
      <c r="L125" s="61"/>
      <c r="M125" s="50" t="e">
        <v>#REF!</v>
      </c>
      <c r="N125" s="50" t="e">
        <v>#REF!</v>
      </c>
      <c r="O125" s="50" t="e">
        <v>#REF!</v>
      </c>
      <c r="P125" s="50" t="e">
        <v>#REF!</v>
      </c>
      <c r="Q125" s="62" t="e">
        <v>#REF!</v>
      </c>
      <c r="R125" s="62"/>
      <c r="S125" s="62"/>
      <c r="T125" s="62"/>
      <c r="U125" s="62"/>
      <c r="V125" s="62"/>
      <c r="W125" s="62"/>
      <c r="X125" s="62" t="e">
        <v>#REF!</v>
      </c>
      <c r="Y125" s="52"/>
      <c r="Z125" s="52"/>
      <c r="AA125" s="55"/>
      <c r="AB125" s="55"/>
    </row>
    <row r="126" spans="1:28" hidden="1">
      <c r="A126" s="71"/>
      <c r="B126" s="58"/>
      <c r="C126" s="60" t="s">
        <v>112</v>
      </c>
      <c r="D126" s="61" t="s">
        <v>113</v>
      </c>
      <c r="E126" s="61"/>
      <c r="F126" s="61"/>
      <c r="G126" s="61"/>
      <c r="H126" s="61"/>
      <c r="I126" s="61"/>
      <c r="J126" s="61"/>
      <c r="K126" s="61"/>
      <c r="L126" s="61"/>
      <c r="M126" s="50" t="e">
        <v>#REF!</v>
      </c>
      <c r="N126" s="50" t="e">
        <v>#REF!</v>
      </c>
      <c r="O126" s="50" t="e">
        <v>#REF!</v>
      </c>
      <c r="P126" s="50" t="e">
        <v>#REF!</v>
      </c>
      <c r="Q126" s="62" t="e">
        <v>#REF!</v>
      </c>
      <c r="R126" s="62"/>
      <c r="S126" s="62"/>
      <c r="T126" s="62"/>
      <c r="U126" s="62"/>
      <c r="V126" s="62"/>
      <c r="W126" s="62"/>
      <c r="X126" s="62" t="e">
        <v>#REF!</v>
      </c>
      <c r="Y126" s="52"/>
      <c r="Z126" s="52"/>
      <c r="AA126" s="55"/>
      <c r="AB126" s="55"/>
    </row>
    <row r="127" spans="1:28" hidden="1">
      <c r="A127" s="57"/>
      <c r="B127" s="58"/>
      <c r="C127" s="60" t="s">
        <v>114</v>
      </c>
      <c r="D127" s="61" t="s">
        <v>115</v>
      </c>
      <c r="E127" s="61"/>
      <c r="F127" s="61"/>
      <c r="G127" s="61"/>
      <c r="H127" s="61"/>
      <c r="I127" s="61"/>
      <c r="J127" s="61"/>
      <c r="K127" s="61"/>
      <c r="L127" s="61"/>
      <c r="M127" s="50" t="e">
        <v>#REF!</v>
      </c>
      <c r="N127" s="50" t="e">
        <v>#REF!</v>
      </c>
      <c r="O127" s="50" t="e">
        <v>#REF!</v>
      </c>
      <c r="P127" s="50" t="e">
        <v>#REF!</v>
      </c>
      <c r="Q127" s="62" t="e">
        <v>#REF!</v>
      </c>
      <c r="R127" s="62"/>
      <c r="S127" s="62"/>
      <c r="T127" s="62"/>
      <c r="U127" s="62"/>
      <c r="V127" s="62"/>
      <c r="W127" s="62"/>
      <c r="X127" s="62" t="e">
        <v>#REF!</v>
      </c>
      <c r="Y127" s="52"/>
      <c r="Z127" s="52"/>
      <c r="AA127" s="55"/>
      <c r="AB127" s="55"/>
    </row>
    <row r="128" spans="1:28" hidden="1">
      <c r="A128" s="57"/>
      <c r="B128" s="54" t="s">
        <v>116</v>
      </c>
      <c r="C128" s="73"/>
      <c r="D128" s="61"/>
      <c r="E128" s="61"/>
      <c r="F128" s="61"/>
      <c r="G128" s="61"/>
      <c r="H128" s="61"/>
      <c r="I128" s="61"/>
      <c r="J128" s="61"/>
      <c r="K128" s="61"/>
      <c r="L128" s="61"/>
      <c r="M128" s="50"/>
      <c r="N128" s="50"/>
      <c r="O128" s="50"/>
      <c r="P128" s="50"/>
      <c r="Q128" s="62">
        <v>0</v>
      </c>
      <c r="R128" s="62"/>
      <c r="S128" s="62"/>
      <c r="T128" s="62"/>
      <c r="U128" s="62"/>
      <c r="V128" s="62"/>
      <c r="W128" s="62"/>
      <c r="X128" s="62">
        <v>0</v>
      </c>
      <c r="Y128" s="52"/>
      <c r="Z128" s="52"/>
      <c r="AA128" s="55"/>
      <c r="AB128" s="55"/>
    </row>
    <row r="129" spans="1:28" hidden="1">
      <c r="A129" s="67"/>
      <c r="B129" s="72"/>
      <c r="C129" s="60" t="s">
        <v>117</v>
      </c>
      <c r="D129" s="61" t="s">
        <v>118</v>
      </c>
      <c r="E129" s="61"/>
      <c r="F129" s="61"/>
      <c r="G129" s="61"/>
      <c r="H129" s="61"/>
      <c r="I129" s="61"/>
      <c r="J129" s="61"/>
      <c r="K129" s="61"/>
      <c r="L129" s="61"/>
      <c r="M129" s="50" t="e">
        <v>#REF!</v>
      </c>
      <c r="N129" s="50" t="e">
        <v>#REF!</v>
      </c>
      <c r="O129" s="50" t="e">
        <v>#REF!</v>
      </c>
      <c r="P129" s="50" t="e">
        <v>#REF!</v>
      </c>
      <c r="Q129" s="62" t="e">
        <v>#REF!</v>
      </c>
      <c r="R129" s="62"/>
      <c r="S129" s="62"/>
      <c r="T129" s="62"/>
      <c r="U129" s="62"/>
      <c r="V129" s="62"/>
      <c r="W129" s="62"/>
      <c r="X129" s="62" t="e">
        <v>#REF!</v>
      </c>
      <c r="Y129" s="52"/>
      <c r="Z129" s="52"/>
      <c r="AA129" s="55"/>
      <c r="AB129" s="55"/>
    </row>
    <row r="130" spans="1:28" ht="13.9" hidden="1" customHeight="1">
      <c r="A130" s="57"/>
      <c r="B130" s="72"/>
      <c r="C130" s="63" t="s">
        <v>119</v>
      </c>
      <c r="D130" s="61" t="s">
        <v>120</v>
      </c>
      <c r="E130" s="61"/>
      <c r="F130" s="61"/>
      <c r="G130" s="61"/>
      <c r="H130" s="61"/>
      <c r="I130" s="61"/>
      <c r="J130" s="61"/>
      <c r="K130" s="61"/>
      <c r="L130" s="61"/>
      <c r="M130" s="50" t="e">
        <v>#REF!</v>
      </c>
      <c r="N130" s="50" t="e">
        <v>#REF!</v>
      </c>
      <c r="O130" s="50" t="e">
        <v>#REF!</v>
      </c>
      <c r="P130" s="50" t="e">
        <v>#REF!</v>
      </c>
      <c r="Q130" s="62" t="e">
        <v>#REF!</v>
      </c>
      <c r="R130" s="62"/>
      <c r="S130" s="62"/>
      <c r="T130" s="62"/>
      <c r="U130" s="62"/>
      <c r="V130" s="62"/>
      <c r="W130" s="62"/>
      <c r="X130" s="62" t="e">
        <v>#REF!</v>
      </c>
      <c r="Y130" s="52"/>
      <c r="Z130" s="52"/>
      <c r="AA130" s="55"/>
      <c r="AB130" s="55"/>
    </row>
    <row r="131" spans="1:28" hidden="1">
      <c r="A131" s="57"/>
      <c r="B131" s="72"/>
      <c r="C131" s="60" t="s">
        <v>121</v>
      </c>
      <c r="D131" s="61" t="s">
        <v>122</v>
      </c>
      <c r="E131" s="61"/>
      <c r="F131" s="61"/>
      <c r="G131" s="61"/>
      <c r="H131" s="61"/>
      <c r="I131" s="61"/>
      <c r="J131" s="61"/>
      <c r="K131" s="61"/>
      <c r="L131" s="61"/>
      <c r="M131" s="50" t="e">
        <v>#REF!</v>
      </c>
      <c r="N131" s="50" t="e">
        <v>#REF!</v>
      </c>
      <c r="O131" s="50" t="e">
        <v>#REF!</v>
      </c>
      <c r="P131" s="50" t="e">
        <v>#REF!</v>
      </c>
      <c r="Q131" s="62" t="e">
        <v>#REF!</v>
      </c>
      <c r="R131" s="62"/>
      <c r="S131" s="62"/>
      <c r="T131" s="62"/>
      <c r="U131" s="62"/>
      <c r="V131" s="62"/>
      <c r="W131" s="62"/>
      <c r="X131" s="62" t="e">
        <v>#REF!</v>
      </c>
      <c r="Y131" s="52"/>
      <c r="Z131" s="52"/>
      <c r="AA131" s="55"/>
      <c r="AB131" s="55"/>
    </row>
    <row r="132" spans="1:28" hidden="1">
      <c r="A132" s="66"/>
      <c r="B132" s="72"/>
      <c r="C132" s="63" t="s">
        <v>123</v>
      </c>
      <c r="D132" s="61" t="s">
        <v>124</v>
      </c>
      <c r="E132" s="61"/>
      <c r="F132" s="61"/>
      <c r="G132" s="61"/>
      <c r="H132" s="61"/>
      <c r="I132" s="61"/>
      <c r="J132" s="61"/>
      <c r="K132" s="61"/>
      <c r="L132" s="61"/>
      <c r="M132" s="50" t="e">
        <v>#REF!</v>
      </c>
      <c r="N132" s="50" t="e">
        <v>#REF!</v>
      </c>
      <c r="O132" s="50" t="e">
        <v>#REF!</v>
      </c>
      <c r="P132" s="50" t="e">
        <v>#REF!</v>
      </c>
      <c r="Q132" s="62" t="e">
        <v>#REF!</v>
      </c>
      <c r="R132" s="62"/>
      <c r="S132" s="62"/>
      <c r="T132" s="62"/>
      <c r="U132" s="62"/>
      <c r="V132" s="62"/>
      <c r="W132" s="62"/>
      <c r="X132" s="62" t="e">
        <v>#REF!</v>
      </c>
      <c r="Y132" s="52"/>
      <c r="Z132" s="52"/>
      <c r="AA132" s="55"/>
      <c r="AB132" s="55"/>
    </row>
    <row r="133" spans="1:28" hidden="1">
      <c r="A133" s="57"/>
      <c r="B133" s="72"/>
      <c r="C133" s="60" t="s">
        <v>125</v>
      </c>
      <c r="D133" s="61" t="s">
        <v>126</v>
      </c>
      <c r="E133" s="61"/>
      <c r="F133" s="61"/>
      <c r="G133" s="61"/>
      <c r="H133" s="61"/>
      <c r="I133" s="61"/>
      <c r="J133" s="61"/>
      <c r="K133" s="61"/>
      <c r="L133" s="61"/>
      <c r="M133" s="50" t="e">
        <v>#REF!</v>
      </c>
      <c r="N133" s="50" t="e">
        <v>#REF!</v>
      </c>
      <c r="O133" s="50" t="e">
        <v>#REF!</v>
      </c>
      <c r="P133" s="50" t="e">
        <v>#REF!</v>
      </c>
      <c r="Q133" s="62" t="e">
        <v>#REF!</v>
      </c>
      <c r="R133" s="62"/>
      <c r="S133" s="62"/>
      <c r="T133" s="62"/>
      <c r="U133" s="62"/>
      <c r="V133" s="62"/>
      <c r="W133" s="62"/>
      <c r="X133" s="62" t="e">
        <v>#REF!</v>
      </c>
      <c r="Y133" s="52"/>
      <c r="Z133" s="52"/>
      <c r="AA133" s="55"/>
      <c r="AB133" s="55"/>
    </row>
    <row r="134" spans="1:28" hidden="1">
      <c r="A134" s="57"/>
      <c r="C134" s="41"/>
      <c r="D134" s="39"/>
      <c r="E134" s="39"/>
      <c r="F134" s="39"/>
      <c r="G134" s="39"/>
      <c r="H134" s="39"/>
      <c r="I134" s="39"/>
      <c r="J134" s="39"/>
      <c r="K134" s="39"/>
      <c r="L134" s="39"/>
      <c r="M134" s="50"/>
      <c r="N134" s="50"/>
      <c r="O134" s="50"/>
      <c r="P134" s="50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5"/>
      <c r="AB134" s="55"/>
    </row>
    <row r="135" spans="1:28" ht="13.9" hidden="1" customHeight="1">
      <c r="A135" s="74"/>
      <c r="B135" s="75" t="s">
        <v>127</v>
      </c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8" t="e">
        <v>#REF!</v>
      </c>
      <c r="N135" s="78" t="e">
        <v>#REF!</v>
      </c>
      <c r="O135" s="78" t="e">
        <v>#REF!</v>
      </c>
      <c r="P135" s="78" t="e">
        <v>#REF!</v>
      </c>
      <c r="Q135" s="78" t="e">
        <v>#REF!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/>
      <c r="X135" s="78" t="e">
        <v>#REF!</v>
      </c>
      <c r="Y135" s="78">
        <v>0</v>
      </c>
      <c r="Z135" s="78">
        <v>0</v>
      </c>
      <c r="AA135" s="55"/>
      <c r="AB135" s="55"/>
    </row>
    <row r="136" spans="1:28" hidden="1">
      <c r="A136" s="66"/>
      <c r="C136" s="41"/>
      <c r="D136" s="39"/>
      <c r="E136" s="39"/>
      <c r="F136" s="39"/>
      <c r="G136" s="39"/>
      <c r="H136" s="39"/>
      <c r="I136" s="39"/>
      <c r="J136" s="39"/>
      <c r="K136" s="39"/>
      <c r="L136" s="39"/>
      <c r="M136" s="50"/>
      <c r="N136" s="50"/>
      <c r="O136" s="50"/>
      <c r="P136" s="50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5"/>
      <c r="AB136" s="55"/>
    </row>
    <row r="137" spans="1:28" hidden="1">
      <c r="A137" s="66"/>
      <c r="C137" s="41"/>
      <c r="D137" s="39"/>
      <c r="E137" s="39"/>
      <c r="F137" s="39"/>
      <c r="G137" s="39"/>
      <c r="H137" s="39"/>
      <c r="I137" s="39"/>
      <c r="J137" s="39"/>
      <c r="K137" s="39"/>
      <c r="L137" s="39"/>
      <c r="M137" s="50"/>
      <c r="N137" s="50"/>
      <c r="O137" s="50"/>
      <c r="P137" s="50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5"/>
      <c r="AB137" s="55"/>
    </row>
    <row r="138" spans="1:28" hidden="1">
      <c r="A138" s="66"/>
      <c r="C138" s="41"/>
      <c r="D138" s="39"/>
      <c r="E138" s="39"/>
      <c r="F138" s="39"/>
      <c r="G138" s="39"/>
      <c r="H138" s="39"/>
      <c r="I138" s="39"/>
      <c r="J138" s="39"/>
      <c r="K138" s="39"/>
      <c r="L138" s="39"/>
      <c r="M138" s="50"/>
      <c r="N138" s="50"/>
      <c r="O138" s="50"/>
      <c r="P138" s="50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5"/>
      <c r="AB138" s="55"/>
    </row>
    <row r="139" spans="1:28" ht="15.75" hidden="1">
      <c r="A139" s="45"/>
      <c r="B139" s="46"/>
      <c r="C139" s="46" t="s">
        <v>128</v>
      </c>
      <c r="D139" s="47"/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</row>
    <row r="140" spans="1:28" hidden="1">
      <c r="A140" s="40"/>
      <c r="C140" s="49" t="s">
        <v>39</v>
      </c>
      <c r="D140" s="39"/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</row>
    <row r="141" spans="1:28" hidden="1">
      <c r="A141" s="40"/>
      <c r="C141" s="49" t="s">
        <v>40</v>
      </c>
      <c r="D141" s="39"/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</row>
    <row r="142" spans="1:28" hidden="1">
      <c r="A142" s="40"/>
      <c r="C142" s="49" t="s">
        <v>41</v>
      </c>
      <c r="D142" s="39"/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</row>
    <row r="143" spans="1:28" ht="16.5" hidden="1" customHeight="1">
      <c r="A143" s="40"/>
      <c r="C143" s="49" t="s">
        <v>42</v>
      </c>
      <c r="D143" s="39"/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</row>
    <row r="144" spans="1:28" hidden="1">
      <c r="A144" s="66"/>
      <c r="C144" s="41"/>
      <c r="D144" s="39"/>
      <c r="E144" s="39"/>
      <c r="F144" s="39"/>
      <c r="G144" s="39"/>
      <c r="H144" s="39"/>
      <c r="I144" s="39"/>
      <c r="J144" s="39"/>
      <c r="K144" s="39"/>
      <c r="L144" s="39"/>
      <c r="M144" s="50"/>
      <c r="N144" s="50"/>
      <c r="O144" s="50"/>
      <c r="P144" s="50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5"/>
      <c r="AB144" s="55"/>
    </row>
    <row r="145" spans="1:28" hidden="1">
      <c r="A145" s="66"/>
      <c r="C145" s="41"/>
      <c r="D145" s="39"/>
      <c r="E145" s="39"/>
      <c r="F145" s="39"/>
      <c r="G145" s="39"/>
      <c r="H145" s="39"/>
      <c r="I145" s="39"/>
      <c r="J145" s="39"/>
      <c r="K145" s="39"/>
      <c r="L145" s="39"/>
      <c r="M145" s="50"/>
      <c r="N145" s="50"/>
      <c r="O145" s="50"/>
      <c r="P145" s="50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5"/>
      <c r="AB145" s="55"/>
    </row>
    <row r="146" spans="1:28" ht="15.75">
      <c r="A146" s="45"/>
      <c r="B146" s="46"/>
      <c r="C146" s="46" t="s">
        <v>339</v>
      </c>
      <c r="D146" s="47"/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20605373.75</v>
      </c>
      <c r="L146" s="48">
        <v>20605373.75</v>
      </c>
      <c r="M146" s="48">
        <v>9642165.7699999996</v>
      </c>
      <c r="N146" s="48">
        <v>29869550.160000004</v>
      </c>
      <c r="O146" s="48">
        <v>30751854.650000006</v>
      </c>
      <c r="P146" s="48">
        <v>281231078.89999998</v>
      </c>
      <c r="Q146" s="48">
        <v>351494649.47999996</v>
      </c>
      <c r="R146" s="48">
        <v>5273319.8599999994</v>
      </c>
      <c r="S146" s="48">
        <v>21151407.303333335</v>
      </c>
      <c r="T146" s="48">
        <v>37458911.800000004</v>
      </c>
      <c r="U146" s="48">
        <v>55203549.060000002</v>
      </c>
      <c r="V146" s="48">
        <v>119087188.02333334</v>
      </c>
      <c r="W146" s="48">
        <v>-20605373.75</v>
      </c>
      <c r="X146" s="48">
        <v>-330889275.72999996</v>
      </c>
      <c r="Y146" s="48">
        <v>0</v>
      </c>
      <c r="Z146" s="48">
        <v>0</v>
      </c>
    </row>
    <row r="147" spans="1:28">
      <c r="A147" s="40"/>
      <c r="C147" s="49" t="s">
        <v>39</v>
      </c>
      <c r="D147" s="39"/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</row>
    <row r="148" spans="1:28">
      <c r="A148" s="40"/>
      <c r="C148" s="49" t="s">
        <v>40</v>
      </c>
      <c r="D148" s="39"/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20605373.75</v>
      </c>
      <c r="L148" s="50">
        <v>20605373.75</v>
      </c>
      <c r="M148" s="50">
        <v>9642165.7699999996</v>
      </c>
      <c r="N148" s="50">
        <v>29869550.160000004</v>
      </c>
      <c r="O148" s="50">
        <v>30751854.650000006</v>
      </c>
      <c r="P148" s="50">
        <v>281231078.89999998</v>
      </c>
      <c r="Q148" s="50">
        <v>351494649.47999996</v>
      </c>
      <c r="R148" s="50">
        <v>5273319.8599999994</v>
      </c>
      <c r="S148" s="50">
        <v>21151407.303333335</v>
      </c>
      <c r="T148" s="50">
        <v>37458911.800000004</v>
      </c>
      <c r="U148" s="50">
        <v>55203549.060000002</v>
      </c>
      <c r="V148" s="50">
        <v>119087188.02333334</v>
      </c>
      <c r="W148" s="50">
        <v>-20605373.75</v>
      </c>
      <c r="X148" s="50">
        <v>-330889275.72999996</v>
      </c>
      <c r="Y148" s="50">
        <v>0</v>
      </c>
      <c r="Z148" s="50">
        <v>0</v>
      </c>
    </row>
    <row r="149" spans="1:28">
      <c r="A149" s="40"/>
      <c r="C149" s="49" t="s">
        <v>41</v>
      </c>
      <c r="D149" s="39"/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</row>
    <row r="150" spans="1:28">
      <c r="A150" s="40"/>
      <c r="C150" s="49" t="s">
        <v>42</v>
      </c>
      <c r="D150" s="39"/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</row>
    <row r="151" spans="1:28">
      <c r="A151" s="66"/>
      <c r="C151" s="41"/>
      <c r="D151" s="39"/>
      <c r="E151" s="39"/>
      <c r="F151" s="39"/>
      <c r="G151" s="39"/>
      <c r="H151" s="39"/>
      <c r="I151" s="39"/>
      <c r="J151" s="39"/>
      <c r="K151" s="39"/>
      <c r="L151" s="39"/>
      <c r="M151" s="50"/>
      <c r="N151" s="50"/>
      <c r="O151" s="50"/>
      <c r="P151" s="50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5"/>
      <c r="AB151" s="55"/>
    </row>
    <row r="152" spans="1:28" ht="15.75" thickBot="1">
      <c r="A152" s="79"/>
      <c r="B152" s="24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2"/>
      <c r="N152" s="82"/>
      <c r="O152" s="82"/>
      <c r="P152" s="82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55"/>
      <c r="AB152" s="55"/>
    </row>
    <row r="153" spans="1:28"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8">
      <c r="M154" s="84"/>
      <c r="N154" s="84"/>
      <c r="O154" s="84"/>
      <c r="P154" s="55"/>
      <c r="Q154" s="84"/>
    </row>
    <row r="155" spans="1:28" s="85" customFormat="1">
      <c r="A155" s="12"/>
      <c r="C155" s="85" t="s">
        <v>129</v>
      </c>
      <c r="D155" s="86"/>
      <c r="E155" s="86"/>
      <c r="F155" s="86"/>
      <c r="G155" s="86"/>
      <c r="H155" s="86"/>
      <c r="I155" s="86"/>
      <c r="J155" s="86"/>
      <c r="K155" s="86" t="s">
        <v>130</v>
      </c>
      <c r="L155" s="86"/>
      <c r="M155" s="86"/>
      <c r="N155" s="86"/>
      <c r="O155" s="86"/>
      <c r="P155" s="86" t="s">
        <v>131</v>
      </c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8">
      <c r="A156" s="12"/>
      <c r="B156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8">
      <c r="A157" s="12"/>
      <c r="B157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8" s="85" customFormat="1">
      <c r="A158" s="12"/>
      <c r="D158" s="86"/>
      <c r="E158" s="86"/>
      <c r="F158" s="86"/>
      <c r="G158" s="86"/>
      <c r="H158" s="345"/>
      <c r="I158" s="345"/>
      <c r="J158" s="86"/>
      <c r="K158" s="86"/>
      <c r="L158" s="345"/>
      <c r="M158" s="345"/>
      <c r="N158" s="86"/>
      <c r="O158" s="86"/>
      <c r="P158" s="86"/>
      <c r="Q158" s="86" t="s">
        <v>132</v>
      </c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8">
      <c r="A159" s="12"/>
      <c r="B159" s="8" t="s">
        <v>133</v>
      </c>
      <c r="D159" s="87"/>
      <c r="E159" s="55"/>
      <c r="F159" s="87" t="s">
        <v>134</v>
      </c>
      <c r="G159" s="55"/>
      <c r="H159" s="87"/>
      <c r="I159" s="55"/>
      <c r="J159" s="55"/>
      <c r="K159" s="55"/>
      <c r="L159" s="87" t="s">
        <v>135</v>
      </c>
      <c r="M159" s="55"/>
      <c r="N159" s="55"/>
      <c r="O159" s="55"/>
      <c r="P159" s="55"/>
      <c r="Q159" s="87" t="s">
        <v>136</v>
      </c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8">
      <c r="A160" s="12"/>
      <c r="B160" s="85" t="s">
        <v>137</v>
      </c>
      <c r="D160" s="85"/>
      <c r="E160" s="55"/>
      <c r="F160" s="85" t="s">
        <v>137</v>
      </c>
      <c r="G160" s="55"/>
      <c r="H160" s="85"/>
      <c r="I160" s="55"/>
      <c r="J160" s="55"/>
      <c r="K160" s="55"/>
      <c r="L160" s="85" t="s">
        <v>137</v>
      </c>
      <c r="M160" s="55"/>
      <c r="N160" s="55"/>
      <c r="O160" s="55"/>
      <c r="P160" s="55"/>
      <c r="Q160" s="85" t="s">
        <v>137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2:26">
      <c r="B161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</sheetData>
  <mergeCells count="35">
    <mergeCell ref="A13:C13"/>
    <mergeCell ref="U10:U12"/>
    <mergeCell ref="V10:V12"/>
    <mergeCell ref="W10:W12"/>
    <mergeCell ref="F10:F12"/>
    <mergeCell ref="G10:G12"/>
    <mergeCell ref="H158:I158"/>
    <mergeCell ref="L158:M158"/>
    <mergeCell ref="R10:R12"/>
    <mergeCell ref="S10:S12"/>
    <mergeCell ref="T10:T12"/>
    <mergeCell ref="L10:L12"/>
    <mergeCell ref="M10:M12"/>
    <mergeCell ref="N10:N12"/>
    <mergeCell ref="O10:O12"/>
    <mergeCell ref="P10:P12"/>
    <mergeCell ref="Q10:Q12"/>
    <mergeCell ref="H10:H12"/>
    <mergeCell ref="I10:I12"/>
    <mergeCell ref="J10:J12"/>
    <mergeCell ref="K10:K12"/>
    <mergeCell ref="A2:Z2"/>
    <mergeCell ref="A3:Z3"/>
    <mergeCell ref="A9:C12"/>
    <mergeCell ref="D9:D12"/>
    <mergeCell ref="E9:G9"/>
    <mergeCell ref="H9:L9"/>
    <mergeCell ref="M9:Q9"/>
    <mergeCell ref="R9:V9"/>
    <mergeCell ref="W9:Z9"/>
    <mergeCell ref="E10:E12"/>
    <mergeCell ref="X10:X12"/>
    <mergeCell ref="Y10:Z10"/>
    <mergeCell ref="Y11:Y12"/>
    <mergeCell ref="Z11:Z12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FAR No.1-A CONT </vt:lpstr>
      <vt:lpstr>FAR No.1 CON</vt:lpstr>
      <vt:lpstr>FAR No. 1</vt:lpstr>
      <vt:lpstr>'FAR No. 1'!Print_Area</vt:lpstr>
      <vt:lpstr>'FAR No.1 CON'!Print_Area</vt:lpstr>
      <vt:lpstr>'FAR No.1 CON'!Print_Titles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E. Escober</dc:creator>
  <cp:lastModifiedBy>Lovely Lesly Montero</cp:lastModifiedBy>
  <cp:lastPrinted>2019-01-08T03:34:18Z</cp:lastPrinted>
  <dcterms:created xsi:type="dcterms:W3CDTF">2015-01-30T03:22:57Z</dcterms:created>
  <dcterms:modified xsi:type="dcterms:W3CDTF">2019-12-30T08:34:43Z</dcterms:modified>
</cp:coreProperties>
</file>